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EstaPasta_de_trabalho"/>
  <mc:AlternateContent xmlns:mc="http://schemas.openxmlformats.org/markup-compatibility/2006">
    <mc:Choice Requires="x15">
      <x15ac:absPath xmlns:x15ac="http://schemas.microsoft.com/office/spreadsheetml/2010/11/ac" url="H:\COLIT\2021\SA\01 TOMADA DE PREÇOS\TOMADA DE PREÇOS 2021\Anexo IX\"/>
    </mc:Choice>
  </mc:AlternateContent>
  <bookViews>
    <workbookView xWindow="28680" yWindow="-120" windowWidth="29040" windowHeight="15840" tabRatio="700"/>
  </bookViews>
  <sheets>
    <sheet name="PLANILHA RESUMO GERAL" sheetId="19" r:id="rId1"/>
    <sheet name="Sintética instalações" sheetId="2" r:id="rId2"/>
    <sheet name="Sintética divisórias" sheetId="18" r:id="rId3"/>
    <sheet name="Cronograma" sheetId="20" r:id="rId4"/>
  </sheets>
  <externalReferences>
    <externalReference r:id="rId5"/>
  </externalReferences>
  <definedNames>
    <definedName name="_xlnm._FilterDatabase" localSheetId="2" hidden="1">'Sintética divisórias'!$A$1:$Y$52</definedName>
    <definedName name="_xlnm._FilterDatabase" localSheetId="1" hidden="1">'Sintética instalações'!$A$1:$Y$273</definedName>
    <definedName name="AC" localSheetId="3">#REF!</definedName>
    <definedName name="AC" localSheetId="0">#REF!</definedName>
    <definedName name="AC" localSheetId="2">#REF!</definedName>
    <definedName name="AC">#REF!</definedName>
    <definedName name="_xlnm.Print_Area" localSheetId="3">Cronograma!$A$1:$X$51</definedName>
    <definedName name="_xlnm.Print_Area" localSheetId="0">'PLANILHA RESUMO GERAL'!$A$1:$F$45</definedName>
    <definedName name="_xlnm.Print_Area" localSheetId="2">'Sintética divisórias'!$A$1:$R$39</definedName>
    <definedName name="_xlnm.Print_Area" localSheetId="1">'Sintética instalações'!$A$1:$R$258</definedName>
    <definedName name="DF" localSheetId="3">#REF!</definedName>
    <definedName name="DF" localSheetId="0">#REF!</definedName>
    <definedName name="DF" localSheetId="2">#REF!</definedName>
    <definedName name="DF">#REF!</definedName>
    <definedName name="DS" localSheetId="3">#REF!</definedName>
    <definedName name="DS" localSheetId="0">#REF!</definedName>
    <definedName name="DS" localSheetId="2">#REF!</definedName>
    <definedName name="DS">#REF!</definedName>
    <definedName name="EXCEL" localSheetId="3">#REF!</definedName>
    <definedName name="EXCEL" localSheetId="0">#REF!</definedName>
    <definedName name="EXCEL" localSheetId="2">#REF!</definedName>
    <definedName name="EXCEL">#REF!</definedName>
    <definedName name="Excel_BuiltIn__FilterDatabase_1" localSheetId="3">#REF!</definedName>
    <definedName name="Excel_BuiltIn__FilterDatabase_1" localSheetId="0">#REF!</definedName>
    <definedName name="Excel_BuiltIn__FilterDatabase_1" localSheetId="2">#REF!</definedName>
    <definedName name="Excel_BuiltIn__FilterDatabase_1">#REF!</definedName>
    <definedName name="Excel_BuiltIn__FilterDatabase_2" localSheetId="3">#REF!</definedName>
    <definedName name="Excel_BuiltIn__FilterDatabase_2" localSheetId="0">#REF!</definedName>
    <definedName name="Excel_BuiltIn__FilterDatabase_2" localSheetId="2">#REF!</definedName>
    <definedName name="Excel_BuiltIn__FilterDatabase_2">#REF!</definedName>
    <definedName name="Excel_BuiltIn__FilterDatabase_2_1">NA()</definedName>
    <definedName name="Excel_BuiltIn__FilterDatabase_2_1_1" localSheetId="3">#REF!</definedName>
    <definedName name="Excel_BuiltIn__FilterDatabase_2_1_1" localSheetId="0">#REF!</definedName>
    <definedName name="Excel_BuiltIn__FilterDatabase_2_1_1" localSheetId="2">#REF!</definedName>
    <definedName name="Excel_BuiltIn__FilterDatabase_2_1_1">#REF!</definedName>
    <definedName name="Excel_BuiltIn__FilterDatabase_3" localSheetId="3">#REF!</definedName>
    <definedName name="Excel_BuiltIn__FilterDatabase_3" localSheetId="0">#REF!</definedName>
    <definedName name="Excel_BuiltIn__FilterDatabase_3" localSheetId="2">#REF!</definedName>
    <definedName name="Excel_BuiltIn__FilterDatabase_3">#REF!</definedName>
    <definedName name="Excel_BuiltIn_Print_Area_1_1">"$#REF!.$C$1:$L$291"</definedName>
    <definedName name="Excel_BuiltIn_Print_Area_1_1_1">"$#REF!.$C$1:$L$291"</definedName>
    <definedName name="Excel_BuiltIn_Print_Area_1_1_1_1">"$#REF!.$C$1:$L$291"</definedName>
    <definedName name="Excel_BuiltIn_Print_Area_1_1_1_1_1">"$#REF!.$C$1:$L$291"</definedName>
    <definedName name="Excel_BuiltIn_Print_Area_1_1_1_1_1_1">"$#REF!.$C$1:$L$291"</definedName>
    <definedName name="Excel_BuiltIn_Print_Area_1_1_1_1_1_1_1">"$#REF!.$C$1:$L$291"</definedName>
    <definedName name="Excel_BuiltIn_Print_Area_1_1_1_1_1_1_1_1">"$#REF!.$C$1:$L$291"</definedName>
    <definedName name="Excel_BuiltIn_Print_Area_1_1_1_1_1_1_1_1_1">"$#REF!.$C$1:$L$291"</definedName>
    <definedName name="Excel_BuiltIn_Print_Area_1_1_1_1_1_1_1_1_1_1">NA()</definedName>
    <definedName name="Excel_BuiltIn_Print_Area_1_1_1_1_1_1_1_1_1_1_1">NA()</definedName>
    <definedName name="Excel_BuiltIn_Print_Area_1_1_1_1_1_1_3">NA()</definedName>
    <definedName name="Excel_BuiltIn_Print_Area_1_1_1_1_1_1_4">NA()</definedName>
    <definedName name="Excel_BuiltIn_Print_Area_1_1_1_1_1_1_4_2">#REF!</definedName>
    <definedName name="Excel_BuiltIn_Print_Area_1_1_1_1_1_3">NA()</definedName>
    <definedName name="Excel_BuiltIn_Print_Area_1_1_1_1_1_4">NA()</definedName>
    <definedName name="Excel_BuiltIn_Print_Area_1_1_1_1_1_4_2">#REF!</definedName>
    <definedName name="Excel_BuiltIn_Print_Area_1_1_1_1_3">NA()</definedName>
    <definedName name="Excel_BuiltIn_Print_Area_1_1_1_1_4">NA()</definedName>
    <definedName name="Excel_BuiltIn_Print_Area_1_1_1_1_4_2">#REF!</definedName>
    <definedName name="Excel_BuiltIn_Print_Area_1_1_1_3">NA()</definedName>
    <definedName name="Excel_BuiltIn_Print_Area_1_1_1_4">NA()</definedName>
    <definedName name="Excel_BuiltIn_Print_Area_1_1_1_4_2">#REF!</definedName>
    <definedName name="Excel_BuiltIn_Print_Area_1_1_3">NA()</definedName>
    <definedName name="Excel_BuiltIn_Print_Area_1_1_3_1">NA()</definedName>
    <definedName name="Excel_BuiltIn_Print_Area_1_1_4">NA()</definedName>
    <definedName name="Excel_BuiltIn_Print_Area_1_1_4_2">#REF!</definedName>
    <definedName name="Excel_BuiltIn_Print_Area_2_1">"$#REF!.$C$1:$M$291"</definedName>
    <definedName name="Excel_BuiltIn_Print_Area_2_1_1">NA()</definedName>
    <definedName name="Excel_BuiltIn_Print_Area_2_1_1_1">"$#REF!.$A$1:$BN$17"</definedName>
    <definedName name="Excel_BuiltIn_Print_Area_3_1">"$#REF!.$C$1:$Z$574"</definedName>
    <definedName name="Excel_BuiltIn_Print_Area_3_1_1">"$#REF!.$C$1:$Z$576"</definedName>
    <definedName name="Excel_BuiltIn_Print_Area_3_1_1_1">NA()</definedName>
    <definedName name="Excel_BuiltIn_Print_Area_3_1_2">NA()</definedName>
    <definedName name="Excel_BuiltIn_Print_Area_3_3">"$#REF!.$A$1:$BN$17"</definedName>
    <definedName name="Excel_BuiltIn_Print_Titles_1">"$#REF!.$A$1:$AMJ$9"</definedName>
    <definedName name="Excel_BuiltIn_Print_Titles_1_1">"$#REF!.$B$1:$C$9"</definedName>
    <definedName name="Excel_BuiltIn_Print_Titles_1_1_1">"$#REF!.$A$1:$C$291"</definedName>
    <definedName name="Excel_BuiltIn_Print_Titles_1_1_2">NA()</definedName>
    <definedName name="Excel_BuiltIn_Print_Titles_2_1">"$#REF!.$A$9:$AMJ$17"</definedName>
    <definedName name="Excel_BuiltIn_Print_Titles_3_1">"$#REF!.$A$1:$AMJ$17"</definedName>
    <definedName name="Excel_BuiltIn_Print_Titles_3_1_1">"$#REF!.$A$9:$AMJ$17"</definedName>
    <definedName name="I.">#REF!</definedName>
    <definedName name="L." localSheetId="3">#REF!</definedName>
    <definedName name="L." localSheetId="0">#REF!</definedName>
    <definedName name="L." localSheetId="2">#REF!</definedName>
    <definedName name="L.">#REF!</definedName>
    <definedName name="R." localSheetId="3">#REF!</definedName>
    <definedName name="R." localSheetId="0">#REF!</definedName>
    <definedName name="R." localSheetId="2">#REF!</definedName>
    <definedName name="R.">#REF!</definedName>
    <definedName name="SG" localSheetId="3">#REF!</definedName>
    <definedName name="SG" localSheetId="0">#REF!</definedName>
    <definedName name="SG" localSheetId="2">#REF!</definedName>
    <definedName name="SG">#REF!</definedName>
    <definedName name="_xlnm.Print_Titles" localSheetId="2">'Sintética divisórias'!$1:$14</definedName>
    <definedName name="_xlnm.Print_Titles" localSheetId="1">'Sintética instalações'!$1:$14</definedName>
    <definedName name="Z_0016DB14_F1FD_48F5_8FD4_4853CAB18D04_.wvu.FilterData" localSheetId="2" hidden="1">'Sintética divisórias'!$Q$1:$Q$45</definedName>
    <definedName name="Z_0016DB14_F1FD_48F5_8FD4_4853CAB18D04_.wvu.FilterData" localSheetId="1" hidden="1">'Sintética instalações'!$Q$1:$Q$266</definedName>
    <definedName name="Z_02DBCF09_6AB2_427D_890B_E2F59C9EB831_.wvu.FilterData" localSheetId="2" hidden="1">'Sintética divisórias'!$Q$1:$Q$45</definedName>
    <definedName name="Z_02DBCF09_6AB2_427D_890B_E2F59C9EB831_.wvu.FilterData" localSheetId="1" hidden="1">'Sintética instalações'!$Q$1:$Q$266</definedName>
    <definedName name="Z_0C135055_BA25_47E7_8409_9A1EBAFF944D_.wvu.FilterData" localSheetId="2" hidden="1">'Sintética divisórias'!$A$1:$V$51</definedName>
    <definedName name="Z_0C135055_BA25_47E7_8409_9A1EBAFF944D_.wvu.FilterData" localSheetId="1" hidden="1">'Sintética instalações'!$A$1:$V$272</definedName>
    <definedName name="Z_0C48E1DE_20B7_421B_AE08_8EBD68FE140D_.wvu.FilterData" localSheetId="2" hidden="1">'Sintética divisórias'!$A$14:$R$31</definedName>
    <definedName name="Z_0C48E1DE_20B7_421B_AE08_8EBD68FE140D_.wvu.FilterData" localSheetId="1" hidden="1">'Sintética instalações'!$A$14:$R$252</definedName>
    <definedName name="Z_123DB831_C40A_4860_9EB8_5A7C3A9F3DA9_.wvu.FilterData" localSheetId="2" hidden="1">'Sintética divisórias'!$A$1:$U$51</definedName>
    <definedName name="Z_123DB831_C40A_4860_9EB8_5A7C3A9F3DA9_.wvu.FilterData" localSheetId="1" hidden="1">'Sintética instalações'!$A$1:$U$272</definedName>
    <definedName name="Z_12AB8497_1A77_41CF_91C0_B86DFD05ED2E_.wvu.FilterData" localSheetId="2" hidden="1">'Sintética divisórias'!$A$1:$T$45</definedName>
    <definedName name="Z_12AB8497_1A77_41CF_91C0_B86DFD05ED2E_.wvu.FilterData" localSheetId="1" hidden="1">'Sintética instalações'!$A$1:$T$266</definedName>
    <definedName name="Z_12DD8A99_352E_4A09_939D_3A48FB1917F5_.wvu.FilterData" localSheetId="2" hidden="1">'Sintética divisórias'!$A$1:$V$51</definedName>
    <definedName name="Z_12DD8A99_352E_4A09_939D_3A48FB1917F5_.wvu.FilterData" localSheetId="1" hidden="1">'Sintética instalações'!$A$1:$V$272</definedName>
    <definedName name="Z_130AEE0E_508E_49FE_A606_F87D72D47296_.wvu.FilterData" localSheetId="2" hidden="1">'Sintética divisórias'!$A$1:$T$45</definedName>
    <definedName name="Z_130AEE0E_508E_49FE_A606_F87D72D47296_.wvu.FilterData" localSheetId="1" hidden="1">'Sintética instalações'!$A$1:$T$266</definedName>
    <definedName name="Z_1653AC58_F27E_4910_91D3_D8A9736B8E57_.wvu.FilterData" localSheetId="2" hidden="1">'Sintética divisórias'!$A$1:$T$45</definedName>
    <definedName name="Z_1653AC58_F27E_4910_91D3_D8A9736B8E57_.wvu.FilterData" localSheetId="1" hidden="1">'Sintética instalações'!$A$1:$T$266</definedName>
    <definedName name="Z_199A153B_6C9D_41F4_888C_BBD3A65896D4_.wvu.FilterData" localSheetId="2" hidden="1">'Sintética divisórias'!$A$1:$V$51</definedName>
    <definedName name="Z_199A153B_6C9D_41F4_888C_BBD3A65896D4_.wvu.FilterData" localSheetId="1" hidden="1">'Sintética instalações'!$A$1:$V$272</definedName>
    <definedName name="Z_19B663C7_96AF_4D00_8A85_2A9CB4EEBB57_.wvu.FilterData" localSheetId="2" hidden="1">'Sintética divisórias'!$A$14:$R$31</definedName>
    <definedName name="Z_19B663C7_96AF_4D00_8A85_2A9CB4EEBB57_.wvu.FilterData" localSheetId="1" hidden="1">'Sintética instalações'!$A$14:$R$252</definedName>
    <definedName name="Z_1A501F56_7753_4CFD_A308_3722CDF5F965_.wvu.FilterData" localSheetId="2" hidden="1">'Sintética divisórias'!$A$14:$R$31</definedName>
    <definedName name="Z_1A501F56_7753_4CFD_A308_3722CDF5F965_.wvu.FilterData" localSheetId="1" hidden="1">'Sintética instalações'!$A$14:$R$252</definedName>
    <definedName name="Z_1B93FFF2_2762_490F_BFFD_D2E5F1337F1A_.wvu.FilterData" localSheetId="2" hidden="1">'Sintética divisórias'!$Q$1:$Q$45</definedName>
    <definedName name="Z_1B93FFF2_2762_490F_BFFD_D2E5F1337F1A_.wvu.FilterData" localSheetId="1" hidden="1">'Sintética instalações'!$Q$1:$Q$266</definedName>
    <definedName name="Z_213B4FF3_FFCA_4BDC_A0FF_22B68F5B1F17_.wvu.FilterData" localSheetId="2" hidden="1">'Sintética divisórias'!$A$1:$U$51</definedName>
    <definedName name="Z_213B4FF3_FFCA_4BDC_A0FF_22B68F5B1F17_.wvu.FilterData" localSheetId="1" hidden="1">'Sintética instalações'!$A$1:$U$272</definedName>
    <definedName name="Z_2234392D_F006_4445_8BBB_8A0728769990_.wvu.FilterData" localSheetId="2" hidden="1">'Sintética divisórias'!$A$1:$T$45</definedName>
    <definedName name="Z_2234392D_F006_4445_8BBB_8A0728769990_.wvu.FilterData" localSheetId="1" hidden="1">'Sintética instalações'!$A$1:$T$266</definedName>
    <definedName name="Z_22928E0E_BAA1_4B97_B679_34A51F8F2EB7_.wvu.FilterData" localSheetId="2" hidden="1">'Sintética divisórias'!$A$1:$V$51</definedName>
    <definedName name="Z_22928E0E_BAA1_4B97_B679_34A51F8F2EB7_.wvu.FilterData" localSheetId="1" hidden="1">'Sintética instalações'!$A$1:$V$272</definedName>
    <definedName name="Z_23D04326_20E7_4244_866A_F61A3E844A36_.wvu.FilterData" localSheetId="2" hidden="1">'Sintética divisórias'!$A$14:$R$31</definedName>
    <definedName name="Z_23D04326_20E7_4244_866A_F61A3E844A36_.wvu.FilterData" localSheetId="1" hidden="1">'Sintética instalações'!$A$14:$R$252</definedName>
    <definedName name="Z_240379F5_8E33_4B89_A5FA_8E0F6DC36953_.wvu.FilterData" localSheetId="2" hidden="1">'Sintética divisórias'!$A$1:$T$45</definedName>
    <definedName name="Z_240379F5_8E33_4B89_A5FA_8E0F6DC36953_.wvu.FilterData" localSheetId="1" hidden="1">'Sintética instalações'!$A$1:$T$266</definedName>
    <definedName name="Z_2509243F_124E_4C1F_8943_13B081000B07_.wvu.FilterData" localSheetId="2" hidden="1">'Sintética divisórias'!$A$1:$T$45</definedName>
    <definedName name="Z_2509243F_124E_4C1F_8943_13B081000B07_.wvu.FilterData" localSheetId="1" hidden="1">'Sintética instalações'!$A$1:$T$266</definedName>
    <definedName name="Z_2532502C_C653_4B0E_A27E_63F477355525_.wvu.FilterData" localSheetId="2" hidden="1">'Sintética divisórias'!$A$1:$T$45</definedName>
    <definedName name="Z_2532502C_C653_4B0E_A27E_63F477355525_.wvu.FilterData" localSheetId="1" hidden="1">'Sintética instalações'!$A$1:$T$266</definedName>
    <definedName name="Z_25E79794_AF8E_4E97_837E_10CF169E160D_.wvu.FilterData" localSheetId="2" hidden="1">'Sintética divisórias'!$A$14:$R$31</definedName>
    <definedName name="Z_25E79794_AF8E_4E97_837E_10CF169E160D_.wvu.FilterData" localSheetId="1" hidden="1">'Sintética instalações'!$A$14:$R$252</definedName>
    <definedName name="Z_28976D24_995F_4EE7_A027_1C3BB560CA60_.wvu.FilterData" localSheetId="2" hidden="1">'Sintética divisórias'!$A$14:$R$31</definedName>
    <definedName name="Z_28976D24_995F_4EE7_A027_1C3BB560CA60_.wvu.FilterData" localSheetId="1" hidden="1">'Sintética instalações'!$A$14:$R$252</definedName>
    <definedName name="Z_28CFA675_8398_42D2_BE93_1CF49C3ADE43_.wvu.Cols" localSheetId="2" hidden="1">'Sintética divisórias'!#REF!</definedName>
    <definedName name="Z_28CFA675_8398_42D2_BE93_1CF49C3ADE43_.wvu.Cols" localSheetId="1" hidden="1">'Sintética instalações'!#REF!</definedName>
    <definedName name="Z_28CFA675_8398_42D2_BE93_1CF49C3ADE43_.wvu.FilterData" localSheetId="2" hidden="1">'Sintética divisórias'!$A$14:$R$44</definedName>
    <definedName name="Z_28CFA675_8398_42D2_BE93_1CF49C3ADE43_.wvu.FilterData" localSheetId="1" hidden="1">'Sintética instalações'!$A$14:$R$265</definedName>
    <definedName name="Z_28CFA675_8398_42D2_BE93_1CF49C3ADE43_.wvu.PrintArea" localSheetId="2" hidden="1">'Sintética divisórias'!$A$1:$R$45</definedName>
    <definedName name="Z_28CFA675_8398_42D2_BE93_1CF49C3ADE43_.wvu.PrintArea" localSheetId="1" hidden="1">'Sintética instalações'!$A$1:$R$266</definedName>
    <definedName name="Z_28CFA675_8398_42D2_BE93_1CF49C3ADE43_.wvu.PrintTitles" localSheetId="2" hidden="1">'Sintética divisórias'!$12:$14</definedName>
    <definedName name="Z_28CFA675_8398_42D2_BE93_1CF49C3ADE43_.wvu.PrintTitles" localSheetId="1" hidden="1">'Sintética instalações'!$12:$14</definedName>
    <definedName name="Z_2A2B0E77_3CFE_4D4C_8944_71576F09A8C7_.wvu.FilterData" localSheetId="2" hidden="1">'Sintética divisórias'!$Q$1:$Q$45</definedName>
    <definedName name="Z_2A2B0E77_3CFE_4D4C_8944_71576F09A8C7_.wvu.FilterData" localSheetId="1" hidden="1">'Sintética instalações'!$Q$1:$Q$266</definedName>
    <definedName name="Z_2A5529D8_6967_4BD2_8135_E24F233314F2_.wvu.Cols" localSheetId="2" hidden="1">'Sintética divisórias'!$S:$T</definedName>
    <definedName name="Z_2A5529D8_6967_4BD2_8135_E24F233314F2_.wvu.Cols" localSheetId="1" hidden="1">'Sintética instalações'!$S:$T</definedName>
    <definedName name="Z_2A5529D8_6967_4BD2_8135_E24F233314F2_.wvu.FilterData" localSheetId="2" hidden="1">'Sintética divisórias'!$A$1:$W$51</definedName>
    <definedName name="Z_2A5529D8_6967_4BD2_8135_E24F233314F2_.wvu.FilterData" localSheetId="1" hidden="1">'Sintética instalações'!$A$1:$W$272</definedName>
    <definedName name="Z_2A5529D8_6967_4BD2_8135_E24F233314F2_.wvu.PrintArea" localSheetId="2" hidden="1">'Sintética divisórias'!$A$1:$R$47</definedName>
    <definedName name="Z_2A5529D8_6967_4BD2_8135_E24F233314F2_.wvu.PrintArea" localSheetId="1" hidden="1">'Sintética instalações'!$A$1:$R$268</definedName>
    <definedName name="Z_2A5529D8_6967_4BD2_8135_E24F233314F2_.wvu.PrintTitles" localSheetId="2" hidden="1">'Sintética divisórias'!$1:$14</definedName>
    <definedName name="Z_2A5529D8_6967_4BD2_8135_E24F233314F2_.wvu.PrintTitles" localSheetId="1" hidden="1">'Sintética instalações'!$1:$14</definedName>
    <definedName name="Z_2FD7CBA8_73AA_4A12_A416_F26CE16589EB_.wvu.FilterData" localSheetId="2" hidden="1">'Sintética divisórias'!$A$1:$T$45</definedName>
    <definedName name="Z_2FD7CBA8_73AA_4A12_A416_F26CE16589EB_.wvu.FilterData" localSheetId="1" hidden="1">'Sintética instalações'!$A$1:$T$266</definedName>
    <definedName name="Z_32ABCADD_97DC_4FBA_87FB_15880A510A2C_.wvu.FilterData" localSheetId="2" hidden="1">'Sintética divisórias'!$Q$1:$Q$45</definedName>
    <definedName name="Z_32ABCADD_97DC_4FBA_87FB_15880A510A2C_.wvu.FilterData" localSheetId="1" hidden="1">'Sintética instalações'!$Q$1:$Q$266</definedName>
    <definedName name="Z_340E7D77_F390_49F0_9445_14A1B2170F49_.wvu.FilterData" localSheetId="2" hidden="1">'Sintética divisórias'!$A$1:$U$51</definedName>
    <definedName name="Z_340E7D77_F390_49F0_9445_14A1B2170F49_.wvu.FilterData" localSheetId="1" hidden="1">'Sintética instalações'!$A$1:$U$272</definedName>
    <definedName name="Z_343D49C1_2F4A_480B_AA51_B39A83F839C0_.wvu.FilterData" localSheetId="2" hidden="1">'Sintética divisórias'!$A$1:$V$51</definedName>
    <definedName name="Z_343D49C1_2F4A_480B_AA51_B39A83F839C0_.wvu.FilterData" localSheetId="1" hidden="1">'Sintética instalações'!$A$1:$V$272</definedName>
    <definedName name="Z_345C04EA_C0A5_4BB0_B85D_5B24316835E9_.wvu.FilterData" localSheetId="2" hidden="1">'Sintética divisórias'!$Q$1:$Q$45</definedName>
    <definedName name="Z_345C04EA_C0A5_4BB0_B85D_5B24316835E9_.wvu.FilterData" localSheetId="1" hidden="1">'Sintética instalações'!$Q$1:$Q$266</definedName>
    <definedName name="Z_35B83837_DAD2_407C_82DB_F1EF4EC1C9B8_.wvu.FilterData" localSheetId="2" hidden="1">'Sintética divisórias'!$A$1:$T$45</definedName>
    <definedName name="Z_35B83837_DAD2_407C_82DB_F1EF4EC1C9B8_.wvu.FilterData" localSheetId="1" hidden="1">'Sintética instalações'!$A$1:$T$266</definedName>
    <definedName name="Z_37D125EB_B2F0_4275_90CC_B794A46817A3_.wvu.FilterData" localSheetId="2" hidden="1">'Sintética divisórias'!$A$1:$U$51</definedName>
    <definedName name="Z_37D125EB_B2F0_4275_90CC_B794A46817A3_.wvu.FilterData" localSheetId="1" hidden="1">'Sintética instalações'!$A$1:$U$272</definedName>
    <definedName name="Z_3AD8D463_AAFD_41D1_8243_C0D601460A2F_.wvu.FilterData" localSheetId="2" hidden="1">'Sintética divisórias'!$Q$1:$Q$45</definedName>
    <definedName name="Z_3AD8D463_AAFD_41D1_8243_C0D601460A2F_.wvu.FilterData" localSheetId="1" hidden="1">'Sintética instalações'!$Q$1:$Q$266</definedName>
    <definedName name="Z_3BE6A2A8_1418_460D_A036_3CF5A5AC4CA9_.wvu.FilterData" localSheetId="2" hidden="1">'Sintética divisórias'!$A$14:$R$31</definedName>
    <definedName name="Z_3BE6A2A8_1418_460D_A036_3CF5A5AC4CA9_.wvu.FilterData" localSheetId="1" hidden="1">'Sintética instalações'!$A$14:$R$252</definedName>
    <definedName name="Z_3DCB6862_52AE_41D3_9FCE_B5999CCC34F8_.wvu.FilterData" localSheetId="2" hidden="1">'Sintética divisórias'!$A$1:$U$51</definedName>
    <definedName name="Z_3DCB6862_52AE_41D3_9FCE_B5999CCC34F8_.wvu.FilterData" localSheetId="1" hidden="1">'Sintética instalações'!$A$1:$U$272</definedName>
    <definedName name="Z_4513B7DC_13A4_48F3_AECB_E7BE01EB7FBD_.wvu.FilterData" localSheetId="2" hidden="1">'Sintética divisórias'!$A$14:$R$31</definedName>
    <definedName name="Z_4513B7DC_13A4_48F3_AECB_E7BE01EB7FBD_.wvu.FilterData" localSheetId="1" hidden="1">'Sintética instalações'!$A$14:$R$252</definedName>
    <definedName name="Z_4552B532_A613_435F_8A20_2D8DE220753D_.wvu.FilterData" localSheetId="2" hidden="1">'Sintética divisórias'!$A$1:$U$51</definedName>
    <definedName name="Z_4552B532_A613_435F_8A20_2D8DE220753D_.wvu.FilterData" localSheetId="1" hidden="1">'Sintética instalações'!$A$1:$U$272</definedName>
    <definedName name="Z_456136F2_C34E_43E2_AD4E_2917B7F1456D_.wvu.FilterData" localSheetId="2" hidden="1">'Sintética divisórias'!$A$1:$T$45</definedName>
    <definedName name="Z_456136F2_C34E_43E2_AD4E_2917B7F1456D_.wvu.FilterData" localSheetId="1" hidden="1">'Sintética instalações'!$A$1:$T$266</definedName>
    <definedName name="Z_4626025B_1405_40AD_A49F_31D02528B9DC_.wvu.FilterData" localSheetId="2" hidden="1">'Sintética divisórias'!$A$14:$R$31</definedName>
    <definedName name="Z_4626025B_1405_40AD_A49F_31D02528B9DC_.wvu.FilterData" localSheetId="1" hidden="1">'Sintética instalações'!$A$14:$R$252</definedName>
    <definedName name="Z_48178C63_76D4_40AC_A7B8_5AE40971177A_.wvu.FilterData" localSheetId="2" hidden="1">'Sintética divisórias'!$A$14:$R$31</definedName>
    <definedName name="Z_48178C63_76D4_40AC_A7B8_5AE40971177A_.wvu.FilterData" localSheetId="1" hidden="1">'Sintética instalações'!$A$14:$R$252</definedName>
    <definedName name="Z_48BFF348_24E3_420E_A890_49AB1B4D572C_.wvu.FilterData" localSheetId="2" hidden="1">'Sintética divisórias'!$A$1:$V$51</definedName>
    <definedName name="Z_48BFF348_24E3_420E_A890_49AB1B4D572C_.wvu.FilterData" localSheetId="1" hidden="1">'Sintética instalações'!$A$1:$V$272</definedName>
    <definedName name="Z_4A5D177A_D6CB_4F52_B248_0FF58607F821_.wvu.FilterData" localSheetId="2" hidden="1">'Sintética divisórias'!$A$14:$R$31</definedName>
    <definedName name="Z_4A5D177A_D6CB_4F52_B248_0FF58607F821_.wvu.FilterData" localSheetId="1" hidden="1">'Sintética instalações'!$A$14:$R$252</definedName>
    <definedName name="Z_4DACB30B_E284_41BA_970F_F2950CD68F3D_.wvu.FilterData" localSheetId="2" hidden="1">'Sintética divisórias'!$Q$1:$Q$45</definedName>
    <definedName name="Z_4DACB30B_E284_41BA_970F_F2950CD68F3D_.wvu.FilterData" localSheetId="1" hidden="1">'Sintética instalações'!$Q$1:$Q$266</definedName>
    <definedName name="Z_4E2573C5_5F65_4FEF_AF56_8696C3FA0E8B_.wvu.FilterData" localSheetId="2" hidden="1">'Sintética divisórias'!$A$1:$T$45</definedName>
    <definedName name="Z_4E2573C5_5F65_4FEF_AF56_8696C3FA0E8B_.wvu.FilterData" localSheetId="1" hidden="1">'Sintética instalações'!$A$1:$T$266</definedName>
    <definedName name="Z_4F0E393B_3CBE_4E87_90E5_63608D037BD7_.wvu.FilterData" localSheetId="2" hidden="1">'Sintética divisórias'!$A$14:$R$31</definedName>
    <definedName name="Z_4F0E393B_3CBE_4E87_90E5_63608D037BD7_.wvu.FilterData" localSheetId="1" hidden="1">'Sintética instalações'!$A$14:$R$252</definedName>
    <definedName name="Z_50758D20_7625_4735_A71A_69A0CC40ED9D_.wvu.FilterData" localSheetId="2" hidden="1">'Sintética divisórias'!$A$1:$T$45</definedName>
    <definedName name="Z_50758D20_7625_4735_A71A_69A0CC40ED9D_.wvu.FilterData" localSheetId="1" hidden="1">'Sintética instalações'!$A$1:$T$266</definedName>
    <definedName name="Z_5170BC57_0249_41E1_A116_0FDAFE052826_.wvu.Cols" localSheetId="2" hidden="1">'Sintética divisórias'!$S:$T</definedName>
    <definedName name="Z_5170BC57_0249_41E1_A116_0FDAFE052826_.wvu.Cols" localSheetId="1" hidden="1">'Sintética instalações'!$S:$T</definedName>
    <definedName name="Z_5170BC57_0249_41E1_A116_0FDAFE052826_.wvu.FilterData" localSheetId="2" hidden="1">'Sintética divisórias'!$A$1:$V$51</definedName>
    <definedName name="Z_5170BC57_0249_41E1_A116_0FDAFE052826_.wvu.FilterData" localSheetId="1" hidden="1">'Sintética instalações'!$A$1:$V$272</definedName>
    <definedName name="Z_5170BC57_0249_41E1_A116_0FDAFE052826_.wvu.PrintTitles" localSheetId="2" hidden="1">'Sintética divisórias'!$1:$14</definedName>
    <definedName name="Z_5170BC57_0249_41E1_A116_0FDAFE052826_.wvu.PrintTitles" localSheetId="1" hidden="1">'Sintética instalações'!$1:$14</definedName>
    <definedName name="Z_57679E99_DEB1_4E45_9660_CC8BE80F2740_.wvu.FilterData" localSheetId="2" hidden="1">'Sintética divisórias'!$A$1:$T$45</definedName>
    <definedName name="Z_57679E99_DEB1_4E45_9660_CC8BE80F2740_.wvu.FilterData" localSheetId="1" hidden="1">'Sintética instalações'!$A$1:$T$266</definedName>
    <definedName name="Z_577EDDF2_2CDB_4EBE_9B80_8DB70E0E84C1_.wvu.FilterData" localSheetId="2" hidden="1">'Sintética divisórias'!$A$1:$U$51</definedName>
    <definedName name="Z_577EDDF2_2CDB_4EBE_9B80_8DB70E0E84C1_.wvu.FilterData" localSheetId="1" hidden="1">'Sintética instalações'!$A$1:$U$272</definedName>
    <definedName name="Z_57EFA100_E9D5_4B8A_8556_F7C023983208_.wvu.FilterData" localSheetId="2" hidden="1">'Sintética divisórias'!$A$14:$R$31</definedName>
    <definedName name="Z_57EFA100_E9D5_4B8A_8556_F7C023983208_.wvu.FilterData" localSheetId="1" hidden="1">'Sintética instalações'!$A$14:$R$252</definedName>
    <definedName name="Z_58BFCF27_D903_426B_86CC_E1852ADCAB27_.wvu.FilterData" localSheetId="2" hidden="1">'Sintética divisórias'!$A$1:$U$51</definedName>
    <definedName name="Z_58BFCF27_D903_426B_86CC_E1852ADCAB27_.wvu.FilterData" localSheetId="1" hidden="1">'Sintética instalações'!$A$1:$U$272</definedName>
    <definedName name="Z_58CAD6F0_86C7_4C21_9A03_FF43FA602EC0_.wvu.FilterData" localSheetId="2" hidden="1">'Sintética divisórias'!$A$1:$V$51</definedName>
    <definedName name="Z_58CAD6F0_86C7_4C21_9A03_FF43FA602EC0_.wvu.FilterData" localSheetId="1" hidden="1">'Sintética instalações'!$A$1:$V$272</definedName>
    <definedName name="Z_59CE6A37_70E7_448E_BC9E_1F8981E13EA1_.wvu.FilterData" localSheetId="2" hidden="1">'Sintética divisórias'!$A$1:$U$51</definedName>
    <definedName name="Z_59CE6A37_70E7_448E_BC9E_1F8981E13EA1_.wvu.FilterData" localSheetId="1" hidden="1">'Sintética instalações'!$A$1:$U$272</definedName>
    <definedName name="Z_5A9FC218_3C9C_4D64_943A_02DAC1540838_.wvu.FilterData" localSheetId="2" hidden="1">'Sintética divisórias'!$A$1:$T$45</definedName>
    <definedName name="Z_5A9FC218_3C9C_4D64_943A_02DAC1540838_.wvu.FilterData" localSheetId="1" hidden="1">'Sintética instalações'!$A$1:$T$266</definedName>
    <definedName name="Z_5E35B739_CED6_4C96_BFA6_4133A18C6006_.wvu.FilterData" localSheetId="2" hidden="1">'Sintética divisórias'!$Q$1:$Q$45</definedName>
    <definedName name="Z_5E35B739_CED6_4C96_BFA6_4133A18C6006_.wvu.FilterData" localSheetId="1" hidden="1">'Sintética instalações'!$Q$1:$Q$266</definedName>
    <definedName name="Z_611CFF9F_06F8_4551_8A06_9FEA09A977FA_.wvu.FilterData" localSheetId="2" hidden="1">'Sintética divisórias'!$A$1:$U$51</definedName>
    <definedName name="Z_611CFF9F_06F8_4551_8A06_9FEA09A977FA_.wvu.FilterData" localSheetId="1" hidden="1">'Sintética instalações'!$A$1:$U$272</definedName>
    <definedName name="Z_63446B7F_7E2A_4AB7_89E7_0A3BFBC24675_.wvu.FilterData" localSheetId="2" hidden="1">'Sintética divisórias'!$Q$1:$Q$45</definedName>
    <definedName name="Z_63446B7F_7E2A_4AB7_89E7_0A3BFBC24675_.wvu.FilterData" localSheetId="1" hidden="1">'Sintética instalações'!$Q$1:$Q$266</definedName>
    <definedName name="Z_65F61DB6_B65F_4F48_B995_2517617B8829_.wvu.Cols" localSheetId="2" hidden="1">'Sintética divisórias'!#REF!,'Sintética divisórias'!$S:$T</definedName>
    <definedName name="Z_65F61DB6_B65F_4F48_B995_2517617B8829_.wvu.Cols" localSheetId="1" hidden="1">'Sintética instalações'!#REF!,'Sintética instalações'!$S:$T</definedName>
    <definedName name="Z_65F61DB6_B65F_4F48_B995_2517617B8829_.wvu.FilterData" localSheetId="2" hidden="1">'Sintética divisórias'!$A$14:$R$31</definedName>
    <definedName name="Z_65F61DB6_B65F_4F48_B995_2517617B8829_.wvu.FilterData" localSheetId="1" hidden="1">'Sintética instalações'!$A$14:$R$252</definedName>
    <definedName name="Z_65F61DB6_B65F_4F48_B995_2517617B8829_.wvu.PrintArea" localSheetId="2" hidden="1">'Sintética divisórias'!$A$1:$R$46</definedName>
    <definedName name="Z_65F61DB6_B65F_4F48_B995_2517617B8829_.wvu.PrintArea" localSheetId="1" hidden="1">'Sintética instalações'!$A$1:$R$267</definedName>
    <definedName name="Z_66C747DE_74BC_479A_9E8A_F03789C325BF_.wvu.Cols" localSheetId="2" hidden="1">'Sintética divisórias'!#REF!</definedName>
    <definedName name="Z_66C747DE_74BC_479A_9E8A_F03789C325BF_.wvu.Cols" localSheetId="1" hidden="1">'Sintética instalações'!#REF!</definedName>
    <definedName name="Z_66C747DE_74BC_479A_9E8A_F03789C325BF_.wvu.PrintArea" localSheetId="2" hidden="1">'Sintética divisórias'!$A$1:$R$37</definedName>
    <definedName name="Z_66C747DE_74BC_479A_9E8A_F03789C325BF_.wvu.PrintArea" localSheetId="1" hidden="1">'Sintética instalações'!$A$1:$R$258</definedName>
    <definedName name="Z_66C747DE_74BC_479A_9E8A_F03789C325BF_.wvu.PrintTitles" localSheetId="2" hidden="1">'Sintética divisórias'!$1:$14</definedName>
    <definedName name="Z_66C747DE_74BC_479A_9E8A_F03789C325BF_.wvu.PrintTitles" localSheetId="1" hidden="1">'Sintética instalações'!$1:$14</definedName>
    <definedName name="Z_67F8E5C4_F33C_49D0_9541_11F6B23974F6_.wvu.Cols" localSheetId="2" hidden="1">'Sintética divisórias'!$S:$T</definedName>
    <definedName name="Z_67F8E5C4_F33C_49D0_9541_11F6B23974F6_.wvu.Cols" localSheetId="1" hidden="1">'Sintética instalações'!$S:$T</definedName>
    <definedName name="Z_67F8E5C4_F33C_49D0_9541_11F6B23974F6_.wvu.FilterData" localSheetId="2" hidden="1">'Sintética divisórias'!$A$1:$V$51</definedName>
    <definedName name="Z_67F8E5C4_F33C_49D0_9541_11F6B23974F6_.wvu.FilterData" localSheetId="1" hidden="1">'Sintética instalações'!$A$1:$V$272</definedName>
    <definedName name="Z_67F8E5C4_F33C_49D0_9541_11F6B23974F6_.wvu.PrintTitles" localSheetId="2" hidden="1">'Sintética divisórias'!$1:$14</definedName>
    <definedName name="Z_67F8E5C4_F33C_49D0_9541_11F6B23974F6_.wvu.PrintTitles" localSheetId="1" hidden="1">'Sintética instalações'!$1:$14</definedName>
    <definedName name="Z_7197069C_7984_4C63_90A7_36CF031C21A8_.wvu.FilterData" localSheetId="2" hidden="1">'Sintética divisórias'!$A$14:$R$31</definedName>
    <definedName name="Z_7197069C_7984_4C63_90A7_36CF031C21A8_.wvu.FilterData" localSheetId="1" hidden="1">'Sintética instalações'!$A$14:$R$252</definedName>
    <definedName name="Z_71D822C1_DB27_4553_AD93_E48B77AC0CDE_.wvu.FilterData" localSheetId="2" hidden="1">'Sintética divisórias'!$A$1:$T$45</definedName>
    <definedName name="Z_71D822C1_DB27_4553_AD93_E48B77AC0CDE_.wvu.FilterData" localSheetId="1" hidden="1">'Sintética instalações'!$A$1:$T$266</definedName>
    <definedName name="Z_731C7F25_DF71_4432_9524_FB8D9E17885A_.wvu.FilterData" localSheetId="2" hidden="1">'Sintética divisórias'!$Q$1:$Q$45</definedName>
    <definedName name="Z_731C7F25_DF71_4432_9524_FB8D9E17885A_.wvu.FilterData" localSheetId="1" hidden="1">'Sintética instalações'!$Q$1:$Q$266</definedName>
    <definedName name="Z_74C01A66_A8AB_4022_AA6B_0C5D461C5A0A_.wvu.FilterData" localSheetId="2" hidden="1">'Sintética divisórias'!$A$1:$T$45</definedName>
    <definedName name="Z_74C01A66_A8AB_4022_AA6B_0C5D461C5A0A_.wvu.FilterData" localSheetId="1" hidden="1">'Sintética instalações'!$A$1:$T$266</definedName>
    <definedName name="Z_74DF2D46_7154_4DF2_9D14_1991E17FD95C_.wvu.FilterData" localSheetId="2" hidden="1">'Sintética divisórias'!$A$1:$T$45</definedName>
    <definedName name="Z_74DF2D46_7154_4DF2_9D14_1991E17FD95C_.wvu.FilterData" localSheetId="1" hidden="1">'Sintética instalações'!$A$1:$T$266</definedName>
    <definedName name="Z_78181FA2_C8F8_4800_88CA_781C8AC5A874_.wvu.FilterData" localSheetId="2" hidden="1">'Sintética divisórias'!$A$1:$U$51</definedName>
    <definedName name="Z_78181FA2_C8F8_4800_88CA_781C8AC5A874_.wvu.FilterData" localSheetId="1" hidden="1">'Sintética instalações'!$A$1:$U$272</definedName>
    <definedName name="Z_78E18B96_B4C3_4185_A621_EFEFBAF6D665_.wvu.FilterData" localSheetId="2" hidden="1">'Sintética divisórias'!$A$14:$R$31</definedName>
    <definedName name="Z_78E18B96_B4C3_4185_A621_EFEFBAF6D665_.wvu.FilterData" localSheetId="1" hidden="1">'Sintética instalações'!$A$14:$R$252</definedName>
    <definedName name="Z_7B069B00_62BC_4F6E_B07C_41BCD86CBE2E_.wvu.FilterData" localSheetId="2" hidden="1">'Sintética divisórias'!$A$1:$U$51</definedName>
    <definedName name="Z_7B069B00_62BC_4F6E_B07C_41BCD86CBE2E_.wvu.FilterData" localSheetId="1" hidden="1">'Sintética instalações'!$A$1:$U$272</definedName>
    <definedName name="Z_7D755BD5_2A9E_46F6_967B_8F1430D3AE6E_.wvu.FilterData" localSheetId="2" hidden="1">'Sintética divisórias'!$A$14:$R$31</definedName>
    <definedName name="Z_7D755BD5_2A9E_46F6_967B_8F1430D3AE6E_.wvu.FilterData" localSheetId="1" hidden="1">'Sintética instalações'!$A$14:$R$252</definedName>
    <definedName name="Z_7EBC9531_C083_4FEE_BE69_5D9BCF69B63B_.wvu.FilterData" localSheetId="2" hidden="1">'Sintética divisórias'!$A$1:$U$51</definedName>
    <definedName name="Z_7EBC9531_C083_4FEE_BE69_5D9BCF69B63B_.wvu.FilterData" localSheetId="1" hidden="1">'Sintética instalações'!$A$1:$U$272</definedName>
    <definedName name="Z_837FDDAD_02B6_476E_A8FC_DACE384B0730_.wvu.PrintArea" localSheetId="2" hidden="1">'Sintética divisórias'!$A$1:$R$37</definedName>
    <definedName name="Z_837FDDAD_02B6_476E_A8FC_DACE384B0730_.wvu.PrintArea" localSheetId="1" hidden="1">'Sintética instalações'!$A$1:$R$258</definedName>
    <definedName name="Z_837FDDAD_02B6_476E_A8FC_DACE384B0730_.wvu.PrintTitles" localSheetId="2" hidden="1">'Sintética divisórias'!$1:$14</definedName>
    <definedName name="Z_837FDDAD_02B6_476E_A8FC_DACE384B0730_.wvu.PrintTitles" localSheetId="1" hidden="1">'Sintética instalações'!$1:$14</definedName>
    <definedName name="Z_85402236_1F3C_4A45_8240_F57333DD8C97_.wvu.FilterData" localSheetId="2" hidden="1">'Sintética divisórias'!$Q$1:$Q$45</definedName>
    <definedName name="Z_85402236_1F3C_4A45_8240_F57333DD8C97_.wvu.FilterData" localSheetId="1" hidden="1">'Sintética instalações'!$Q$1:$Q$266</definedName>
    <definedName name="Z_8A98611B_5190_48A1_B5BD_145A7E22A279_.wvu.PrintArea" localSheetId="2" hidden="1">'Sintética divisórias'!$A$1:$R$37</definedName>
    <definedName name="Z_8A98611B_5190_48A1_B5BD_145A7E22A279_.wvu.PrintArea" localSheetId="1" hidden="1">'Sintética instalações'!$A$1:$R$258</definedName>
    <definedName name="Z_8A98611B_5190_48A1_B5BD_145A7E22A279_.wvu.PrintTitles" localSheetId="2" hidden="1">'Sintética divisórias'!$1:$14</definedName>
    <definedName name="Z_8A98611B_5190_48A1_B5BD_145A7E22A279_.wvu.PrintTitles" localSheetId="1" hidden="1">'Sintética instalações'!$1:$14</definedName>
    <definedName name="Z_8BB226AC_7AA0_403E_925C_8BB6C37C724E_.wvu.FilterData" localSheetId="2" hidden="1">'Sintética divisórias'!$Q$1:$Q$45</definedName>
    <definedName name="Z_8BB226AC_7AA0_403E_925C_8BB6C37C724E_.wvu.FilterData" localSheetId="1" hidden="1">'Sintética instalações'!$Q$1:$Q$266</definedName>
    <definedName name="Z_8C7AB5AB_3BA8_468C_BF97_7A75B99B5705_.wvu.FilterData" localSheetId="2" hidden="1">'Sintética divisórias'!$A$1:$T$45</definedName>
    <definedName name="Z_8C7AB5AB_3BA8_468C_BF97_7A75B99B5705_.wvu.FilterData" localSheetId="1" hidden="1">'Sintética instalações'!$A$1:$T$266</definedName>
    <definedName name="Z_8DB986E1_90A2_4B09_A5AA_B6AF876DFD99_.wvu.FilterData" localSheetId="2" hidden="1">'Sintética divisórias'!$A$14:$R$31</definedName>
    <definedName name="Z_8DB986E1_90A2_4B09_A5AA_B6AF876DFD99_.wvu.FilterData" localSheetId="1" hidden="1">'Sintética instalações'!$A$14:$R$252</definedName>
    <definedName name="Z_9001FA84_23A5_4EB9_B4FA_ABE9C742B7B8_.wvu.FilterData" localSheetId="2" hidden="1">'Sintética divisórias'!$A$1:$T$45</definedName>
    <definedName name="Z_9001FA84_23A5_4EB9_B4FA_ABE9C742B7B8_.wvu.FilterData" localSheetId="1" hidden="1">'Sintética instalações'!$A$1:$T$266</definedName>
    <definedName name="Z_9549C5D8_24FB_48A1_B5B8_1012F7264972_.wvu.FilterData" localSheetId="2" hidden="1">'Sintética divisórias'!$A$1:$T$45</definedName>
    <definedName name="Z_9549C5D8_24FB_48A1_B5B8_1012F7264972_.wvu.FilterData" localSheetId="1" hidden="1">'Sintética instalações'!$A$1:$T$266</definedName>
    <definedName name="Z_9656E17F_EFA9_4EE6_8719_6FA72075AB59_.wvu.PrintArea" localSheetId="2" hidden="1">'Sintética divisórias'!$A$1:$R$37</definedName>
    <definedName name="Z_9656E17F_EFA9_4EE6_8719_6FA72075AB59_.wvu.PrintArea" localSheetId="1" hidden="1">'Sintética instalações'!$A$1:$R$258</definedName>
    <definedName name="Z_9656E17F_EFA9_4EE6_8719_6FA72075AB59_.wvu.PrintTitles" localSheetId="2" hidden="1">'Sintética divisórias'!$1:$14</definedName>
    <definedName name="Z_9656E17F_EFA9_4EE6_8719_6FA72075AB59_.wvu.PrintTitles" localSheetId="1" hidden="1">'Sintética instalações'!$1:$14</definedName>
    <definedName name="Z_98000BFD_D8D6_49BF_9858_930C4277C07E_.wvu.FilterData" localSheetId="2" hidden="1">'Sintética divisórias'!$A$1:$T$45</definedName>
    <definedName name="Z_98000BFD_D8D6_49BF_9858_930C4277C07E_.wvu.FilterData" localSheetId="1" hidden="1">'Sintética instalações'!$A$1:$T$266</definedName>
    <definedName name="Z_9C2434BB_682E_4117_B234_19045626D398_.wvu.FilterData" localSheetId="2" hidden="1">'Sintética divisórias'!$A$14:$R$31</definedName>
    <definedName name="Z_9C2434BB_682E_4117_B234_19045626D398_.wvu.FilterData" localSheetId="1" hidden="1">'Sintética instalações'!$A$14:$R$252</definedName>
    <definedName name="Z_9D0B9FC1_6088_44AF_812E_EBEDCEBECDD9_.wvu.FilterData" localSheetId="2" hidden="1">'Sintética divisórias'!$A$1:$T$45</definedName>
    <definedName name="Z_9D0B9FC1_6088_44AF_812E_EBEDCEBECDD9_.wvu.FilterData" localSheetId="1" hidden="1">'Sintética instalações'!$A$1:$T$266</definedName>
    <definedName name="Z_9EE3B0EE_27CB_4860_98D8_4D30A6B87BCF_.wvu.FilterData" localSheetId="2" hidden="1">'Sintética divisórias'!$A$14:$R$31</definedName>
    <definedName name="Z_9EE3B0EE_27CB_4860_98D8_4D30A6B87BCF_.wvu.FilterData" localSheetId="1" hidden="1">'Sintética instalações'!$A$14:$R$252</definedName>
    <definedName name="Z_9FCD37A8_0E54_4929_8B57_7272F5E7763C_.wvu.FilterData" localSheetId="2" hidden="1">'Sintética divisórias'!$A$1:$U$51</definedName>
    <definedName name="Z_9FCD37A8_0E54_4929_8B57_7272F5E7763C_.wvu.FilterData" localSheetId="1" hidden="1">'Sintética instalações'!$A$1:$U$272</definedName>
    <definedName name="Z_A0AADDDA_7EE7_42E2_B12E_5E09EE3D6586_.wvu.FilterData" localSheetId="2" hidden="1">'Sintética divisórias'!$A$1:$U$51</definedName>
    <definedName name="Z_A0AADDDA_7EE7_42E2_B12E_5E09EE3D6586_.wvu.FilterData" localSheetId="1" hidden="1">'Sintética instalações'!$A$1:$U$272</definedName>
    <definedName name="Z_A5DDF252_EF31_4C55_8E05_529666642BAB_.wvu.FilterData" localSheetId="2" hidden="1">'Sintética divisórias'!$A$14:$R$31</definedName>
    <definedName name="Z_A5DDF252_EF31_4C55_8E05_529666642BAB_.wvu.FilterData" localSheetId="1" hidden="1">'Sintética instalações'!$A$14:$R$252</definedName>
    <definedName name="Z_A75F3371_BB5E_4A40_94FF_7E9CEEDF5333_.wvu.FilterData" localSheetId="2" hidden="1">'Sintética divisórias'!$A$1:$U$51</definedName>
    <definedName name="Z_A75F3371_BB5E_4A40_94FF_7E9CEEDF5333_.wvu.FilterData" localSheetId="1" hidden="1">'Sintética instalações'!$A$1:$U$272</definedName>
    <definedName name="Z_A8B8B3AA_AC10_4484_8B29_DA350C4717F8_.wvu.FilterData" localSheetId="2" hidden="1">'Sintética divisórias'!$A$1:$U$52</definedName>
    <definedName name="Z_A8B8B3AA_AC10_4484_8B29_DA350C4717F8_.wvu.FilterData" localSheetId="1" hidden="1">'Sintética instalações'!$A$1:$U$273</definedName>
    <definedName name="Z_ACBD65A1_A7D9_467E_A040_1C2FEB8793A5_.wvu.FilterData" localSheetId="2" hidden="1">'Sintética divisórias'!$Q$1:$Q$45</definedName>
    <definedName name="Z_ACBD65A1_A7D9_467E_A040_1C2FEB8793A5_.wvu.FilterData" localSheetId="1" hidden="1">'Sintética instalações'!$Q$1:$Q$266</definedName>
    <definedName name="Z_B2080E21_92C2_4699_A54C_E1FFAF71A40D_.wvu.FilterData" localSheetId="2" hidden="1">'Sintética divisórias'!$A$14:$R$44</definedName>
    <definedName name="Z_B2080E21_92C2_4699_A54C_E1FFAF71A40D_.wvu.FilterData" localSheetId="1" hidden="1">'Sintética instalações'!$A$14:$R$265</definedName>
    <definedName name="Z_B2080E21_92C2_4699_A54C_E1FFAF71A40D_.wvu.PrintArea" localSheetId="2" hidden="1">'Sintética divisórias'!$A$1:$R$45</definedName>
    <definedName name="Z_B2080E21_92C2_4699_A54C_E1FFAF71A40D_.wvu.PrintArea" localSheetId="1" hidden="1">'Sintética instalações'!$A$1:$R$266</definedName>
    <definedName name="Z_B2080E21_92C2_4699_A54C_E1FFAF71A40D_.wvu.PrintTitles" localSheetId="2" hidden="1">'Sintética divisórias'!$12:$14</definedName>
    <definedName name="Z_B2080E21_92C2_4699_A54C_E1FFAF71A40D_.wvu.PrintTitles" localSheetId="1" hidden="1">'Sintética instalações'!$12:$14</definedName>
    <definedName name="Z_B37AF672_D3AD_45F4_8426_E1B986E53C1D_.wvu.FilterData" localSheetId="2" hidden="1">'Sintética divisórias'!$A$1:$T$45</definedName>
    <definedName name="Z_B37AF672_D3AD_45F4_8426_E1B986E53C1D_.wvu.FilterData" localSheetId="1" hidden="1">'Sintética instalações'!$A$1:$T$266</definedName>
    <definedName name="Z_B4329FBB_8E30_46E3_80DB_C34122BD9246_.wvu.FilterData" localSheetId="2" hidden="1">'Sintética divisórias'!$A$1:$T$45</definedName>
    <definedName name="Z_B4329FBB_8E30_46E3_80DB_C34122BD9246_.wvu.FilterData" localSheetId="1" hidden="1">'Sintética instalações'!$A$1:$T$266</definedName>
    <definedName name="Z_B5E75B30_A862_4990_AB51_E074EF193567_.wvu.FilterData" localSheetId="2" hidden="1">'Sintética divisórias'!$A$14:$R$31</definedName>
    <definedName name="Z_B5E75B30_A862_4990_AB51_E074EF193567_.wvu.FilterData" localSheetId="1" hidden="1">'Sintética instalações'!$A$14:$R$252</definedName>
    <definedName name="Z_B612367B_A724_42BD_85C7_58EC2859B088_.wvu.FilterData" localSheetId="2" hidden="1">'Sintética divisórias'!$A$14:$R$31</definedName>
    <definedName name="Z_B612367B_A724_42BD_85C7_58EC2859B088_.wvu.FilterData" localSheetId="1" hidden="1">'Sintética instalações'!$A$14:$R$252</definedName>
    <definedName name="Z_B6E549E8_A8D8_4F9A_AF5D_B12F6994F63B_.wvu.FilterData" localSheetId="2" hidden="1">'Sintética divisórias'!$A$1:$T$45</definedName>
    <definedName name="Z_B6E549E8_A8D8_4F9A_AF5D_B12F6994F63B_.wvu.FilterData" localSheetId="1" hidden="1">'Sintética instalações'!$A$1:$T$266</definedName>
    <definedName name="Z_B92FE3A7_7BF4_4C36_8258_5CFC704A0A81_.wvu.FilterData" localSheetId="2" hidden="1">'Sintética divisórias'!$A$1:$V$51</definedName>
    <definedName name="Z_B92FE3A7_7BF4_4C36_8258_5CFC704A0A81_.wvu.FilterData" localSheetId="1" hidden="1">'Sintética instalações'!$A$1:$V$272</definedName>
    <definedName name="Z_BC4C81B7_71DC_4B3C_8E7B_F00BB165D27D_.wvu.FilterData" localSheetId="2" hidden="1">'Sintética divisórias'!$A$1:$T$45</definedName>
    <definedName name="Z_BC4C81B7_71DC_4B3C_8E7B_F00BB165D27D_.wvu.FilterData" localSheetId="1" hidden="1">'Sintética instalações'!$A$1:$T$266</definedName>
    <definedName name="Z_BF04BB4B_7EA7_4158_9516_56FC44AFC207_.wvu.FilterData" localSheetId="2" hidden="1">'Sintética divisórias'!$A$1:$T$45</definedName>
    <definedName name="Z_BF04BB4B_7EA7_4158_9516_56FC44AFC207_.wvu.FilterData" localSheetId="1" hidden="1">'Sintética instalações'!$A$1:$T$266</definedName>
    <definedName name="Z_C29D3488_05ED_4EF1_B19D_182F4C25DAF1_.wvu.FilterData" localSheetId="2" hidden="1">'Sintética divisórias'!$A$1:$V$51</definedName>
    <definedName name="Z_C29D3488_05ED_4EF1_B19D_182F4C25DAF1_.wvu.FilterData" localSheetId="1" hidden="1">'Sintética instalações'!$A$1:$V$272</definedName>
    <definedName name="Z_C2B6E2D0_522F_446B_B254_633CCB2DDCA3_.wvu.FilterData" localSheetId="2" hidden="1">'Sintética divisórias'!$A$1:$T$45</definedName>
    <definedName name="Z_C2B6E2D0_522F_446B_B254_633CCB2DDCA3_.wvu.FilterData" localSheetId="1" hidden="1">'Sintética instalações'!$A$1:$T$266</definedName>
    <definedName name="Z_C3C43C4C_6FFD_4603_BEE4_44A4027738C9_.wvu.FilterData" localSheetId="2" hidden="1">'Sintética divisórias'!$A$1:$U$51</definedName>
    <definedName name="Z_C3C43C4C_6FFD_4603_BEE4_44A4027738C9_.wvu.FilterData" localSheetId="1" hidden="1">'Sintética instalações'!$A$1:$U$272</definedName>
    <definedName name="Z_C5295CE8_60A4_4A33_A128_AFA49601AAAF_.wvu.FilterData" localSheetId="2" hidden="1">'Sintética divisórias'!$A$1:$U$51</definedName>
    <definedName name="Z_C5295CE8_60A4_4A33_A128_AFA49601AAAF_.wvu.FilterData" localSheetId="1" hidden="1">'Sintética instalações'!$A$1:$U$272</definedName>
    <definedName name="Z_C7DDCF7B_1291_4514_8700_395E15E7D567_.wvu.FilterData" localSheetId="2" hidden="1">'Sintética divisórias'!$A$1:$V$51</definedName>
    <definedName name="Z_C7DDCF7B_1291_4514_8700_395E15E7D567_.wvu.FilterData" localSheetId="1" hidden="1">'Sintética instalações'!$A$1:$V$272</definedName>
    <definedName name="Z_C9B6B96B_5DEC_4994_88BE_DF5BE8BE80B3_.wvu.FilterData" localSheetId="2" hidden="1">'Sintética divisórias'!$A$1:$U$51</definedName>
    <definedName name="Z_C9B6B96B_5DEC_4994_88BE_DF5BE8BE80B3_.wvu.FilterData" localSheetId="1" hidden="1">'Sintética instalações'!$A$1:$U$272</definedName>
    <definedName name="Z_CB3EBDCA_2AB0_40DF_BC63_7D7B8AA703C4_.wvu.FilterData" localSheetId="2" hidden="1">'Sintética divisórias'!$A$1:$V$51</definedName>
    <definedName name="Z_CB3EBDCA_2AB0_40DF_BC63_7D7B8AA703C4_.wvu.FilterData" localSheetId="1" hidden="1">'Sintética instalações'!$A$1:$V$272</definedName>
    <definedName name="Z_CB4BF6A6_9C91_40E9_8676_50958CDF7C32_.wvu.FilterData" localSheetId="2" hidden="1">'Sintética divisórias'!$A$1:$T$45</definedName>
    <definedName name="Z_CB4BF6A6_9C91_40E9_8676_50958CDF7C32_.wvu.FilterData" localSheetId="1" hidden="1">'Sintética instalações'!$A$1:$T$266</definedName>
    <definedName name="Z_CC522F9E_230F_4F9C_8FBB_3EA459A58EA8_.wvu.FilterData" localSheetId="2" hidden="1">'Sintética divisórias'!$Q$1:$Q$45</definedName>
    <definedName name="Z_CC522F9E_230F_4F9C_8FBB_3EA459A58EA8_.wvu.FilterData" localSheetId="1" hidden="1">'Sintética instalações'!$Q$1:$Q$266</definedName>
    <definedName name="Z_CE15D032_1A8F_4C33_A58D_790CA340C310_.wvu.FilterData" localSheetId="2" hidden="1">'Sintética divisórias'!$A$1:$U$51</definedName>
    <definedName name="Z_CE15D032_1A8F_4C33_A58D_790CA340C310_.wvu.FilterData" localSheetId="1" hidden="1">'Sintética instalações'!$A$1:$U$272</definedName>
    <definedName name="Z_D449CEE3_340D_4AEA_B23C_9F017B9DC07E_.wvu.FilterData" localSheetId="2" hidden="1">'Sintética divisórias'!$A$1:$U$51</definedName>
    <definedName name="Z_D449CEE3_340D_4AEA_B23C_9F017B9DC07E_.wvu.FilterData" localSheetId="1" hidden="1">'Sintética instalações'!$A$1:$U$272</definedName>
    <definedName name="Z_D705CCF4_2D07_4126_9EAA_7161A9EEAA04_.wvu.FilterData" localSheetId="2" hidden="1">'Sintética divisórias'!$A$1:$U$51</definedName>
    <definedName name="Z_D705CCF4_2D07_4126_9EAA_7161A9EEAA04_.wvu.FilterData" localSheetId="1" hidden="1">'Sintética instalações'!$A$1:$U$272</definedName>
    <definedName name="Z_D815075C_0F92_4A0C_9897_7DAD786BCBCA_.wvu.FilterData" localSheetId="2" hidden="1">'Sintética divisórias'!$A$1:$V$51</definedName>
    <definedName name="Z_D815075C_0F92_4A0C_9897_7DAD786BCBCA_.wvu.FilterData" localSheetId="1" hidden="1">'Sintética instalações'!$A$1:$V$272</definedName>
    <definedName name="Z_D8B872C3_9366_4FEE_942F_A408A3B12A29_.wvu.FilterData" localSheetId="2" hidden="1">'Sintética divisórias'!$A$1:$V$51</definedName>
    <definedName name="Z_D8B872C3_9366_4FEE_942F_A408A3B12A29_.wvu.FilterData" localSheetId="1" hidden="1">'Sintética instalações'!$A$1:$V$272</definedName>
    <definedName name="Z_DA823669_C56E_4B7F_ADFA_EB853F5913C6_.wvu.FilterData" localSheetId="2" hidden="1">'Sintética divisórias'!$A$1:$T$45</definedName>
    <definedName name="Z_DA823669_C56E_4B7F_ADFA_EB853F5913C6_.wvu.FilterData" localSheetId="1" hidden="1">'Sintética instalações'!$A$1:$T$266</definedName>
    <definedName name="Z_DB2C79F4_8ABC_4FC3_A0EB_0949F18D5555_.wvu.FilterData" localSheetId="2" hidden="1">'Sintética divisórias'!$A$1:$T$45</definedName>
    <definedName name="Z_DB2C79F4_8ABC_4FC3_A0EB_0949F18D5555_.wvu.FilterData" localSheetId="1" hidden="1">'Sintética instalações'!$A$1:$T$266</definedName>
    <definedName name="Z_DEF5D28B_CC09_4FB1_A72F_08C5824C199F_.wvu.FilterData" localSheetId="2" hidden="1">'Sintética divisórias'!$Q$1:$Q$45</definedName>
    <definedName name="Z_DEF5D28B_CC09_4FB1_A72F_08C5824C199F_.wvu.FilterData" localSheetId="1" hidden="1">'Sintética instalações'!$Q$1:$Q$266</definedName>
    <definedName name="Z_E2D5D410_919C_4844_9DB2_C02DB8683DFB_.wvu.FilterData" localSheetId="2" hidden="1">'Sintética divisórias'!$A$14:$R$31</definedName>
    <definedName name="Z_E2D5D410_919C_4844_9DB2_C02DB8683DFB_.wvu.FilterData" localSheetId="1" hidden="1">'Sintética instalações'!$A$14:$R$252</definedName>
    <definedName name="Z_E32B90F0_7217_4560_B419_EC023A1D5D0F_.wvu.FilterData" localSheetId="2" hidden="1">'Sintética divisórias'!$A$1:$T$45</definedName>
    <definedName name="Z_E32B90F0_7217_4560_B419_EC023A1D5D0F_.wvu.FilterData" localSheetId="1" hidden="1">'Sintética instalações'!$A$1:$T$266</definedName>
    <definedName name="Z_E831E57B_F8E7_412E_87CA_84FAAD8F7204_.wvu.PrintArea" localSheetId="2" hidden="1">'Sintética divisórias'!$A$1:$R$37</definedName>
    <definedName name="Z_E831E57B_F8E7_412E_87CA_84FAAD8F7204_.wvu.PrintArea" localSheetId="1" hidden="1">'Sintética instalações'!$A$1:$R$258</definedName>
    <definedName name="Z_E831E57B_F8E7_412E_87CA_84FAAD8F7204_.wvu.PrintTitles" localSheetId="2" hidden="1">'Sintética divisórias'!$1:$14</definedName>
    <definedName name="Z_E831E57B_F8E7_412E_87CA_84FAAD8F7204_.wvu.PrintTitles" localSheetId="1" hidden="1">'Sintética instalações'!$1:$14</definedName>
    <definedName name="Z_EB9C2A3A_8041_41D4_BAEF_05CAA2A11CA3_.wvu.FilterData" localSheetId="2" hidden="1">'Sintética divisórias'!$A$1:$U$51</definedName>
    <definedName name="Z_EB9C2A3A_8041_41D4_BAEF_05CAA2A11CA3_.wvu.FilterData" localSheetId="1" hidden="1">'Sintética instalações'!$A$1:$U$272</definedName>
    <definedName name="Z_ED0674E4_D6CC_4131_A835_B38CEC8E1883_.wvu.PrintArea" localSheetId="2" hidden="1">'Sintética divisórias'!$A$1:$R$37</definedName>
    <definedName name="Z_ED0674E4_D6CC_4131_A835_B38CEC8E1883_.wvu.PrintArea" localSheetId="1" hidden="1">'Sintética instalações'!$A$1:$R$258</definedName>
    <definedName name="Z_ED0674E4_D6CC_4131_A835_B38CEC8E1883_.wvu.PrintTitles" localSheetId="2" hidden="1">'Sintética divisórias'!$1:$14</definedName>
    <definedName name="Z_ED0674E4_D6CC_4131_A835_B38CEC8E1883_.wvu.PrintTitles" localSheetId="1" hidden="1">'Sintética instalações'!$1:$14</definedName>
    <definedName name="Z_EE464084_4CC3_4191_8E6D_41A4657B5DCA_.wvu.FilterData" localSheetId="2" hidden="1">'Sintética divisórias'!$A$1:$T$45</definedName>
    <definedName name="Z_EE464084_4CC3_4191_8E6D_41A4657B5DCA_.wvu.FilterData" localSheetId="1" hidden="1">'Sintética instalações'!$A$1:$T$266</definedName>
    <definedName name="Z_EE6F7F3F_6E09_4D0A_898B_C9FD06C8F19A_.wvu.FilterData" localSheetId="2" hidden="1">'Sintética divisórias'!$A$1:$T$45</definedName>
    <definedName name="Z_EE6F7F3F_6E09_4D0A_898B_C9FD06C8F19A_.wvu.FilterData" localSheetId="1" hidden="1">'Sintética instalações'!$A$1:$T$266</definedName>
    <definedName name="Z_EE7DCF80_3FBF_41FF_8853_35DB2901537B_.wvu.FilterData" localSheetId="2" hidden="1">'Sintética divisórias'!$Q$1:$Q$45</definedName>
    <definedName name="Z_EE7DCF80_3FBF_41FF_8853_35DB2901537B_.wvu.FilterData" localSheetId="1" hidden="1">'Sintética instalações'!$Q$1:$Q$266</definedName>
    <definedName name="Z_F1F15500_334C_4F87_9AF0_3DC905461EF3_.wvu.FilterData" localSheetId="2" hidden="1">'Sintética divisórias'!$A$1:$T$45</definedName>
    <definedName name="Z_F1F15500_334C_4F87_9AF0_3DC905461EF3_.wvu.FilterData" localSheetId="1" hidden="1">'Sintética instalações'!$A$1:$T$266</definedName>
    <definedName name="Z_F39875F4_D89F_4352_B0A5_DDD1EA9E2BB9_.wvu.FilterData" localSheetId="2" hidden="1">'Sintética divisórias'!$A$14:$R$31</definedName>
    <definedName name="Z_F39875F4_D89F_4352_B0A5_DDD1EA9E2BB9_.wvu.FilterData" localSheetId="1" hidden="1">'Sintética instalações'!$A$14:$R$252</definedName>
    <definedName name="Z_F5FFD85B_AD8E_4649_A26D_4F44EB51D13B_.wvu.FilterData" localSheetId="2" hidden="1">'Sintética divisórias'!$A$1:$U$51</definedName>
    <definedName name="Z_F5FFD85B_AD8E_4649_A26D_4F44EB51D13B_.wvu.FilterData" localSheetId="1" hidden="1">'Sintética instalações'!$A$1:$U$272</definedName>
    <definedName name="Z_F6206C0D_332A_4403_98D4_01B9148028E6_.wvu.FilterData" localSheetId="2" hidden="1">'Sintética divisórias'!$A$14:$R$31</definedName>
    <definedName name="Z_F6206C0D_332A_4403_98D4_01B9148028E6_.wvu.FilterData" localSheetId="1" hidden="1">'Sintética instalações'!$A$14:$R$252</definedName>
    <definedName name="Z_FA213746_1ADA_4924_BE2F_0FE7EEB3AB2F_.wvu.FilterData" localSheetId="2" hidden="1">'Sintética divisórias'!$A$1:$T$45</definedName>
    <definedName name="Z_FA213746_1ADA_4924_BE2F_0FE7EEB3AB2F_.wvu.FilterData" localSheetId="1" hidden="1">'Sintética instalações'!$A$1:$T$266</definedName>
    <definedName name="Z_FCEA93C9_0EDE_42BF_97FB_FD8496F68DBF_.wvu.FilterData" localSheetId="2" hidden="1">'Sintética divisórias'!$A$14:$R$44</definedName>
    <definedName name="Z_FCEA93C9_0EDE_42BF_97FB_FD8496F68DBF_.wvu.FilterData" localSheetId="1" hidden="1">'Sintética instalações'!$A$14:$R$265</definedName>
    <definedName name="Z_FD6278EA_05DB_49F7_AA3D_4F01C63C05B2_.wvu.FilterData" localSheetId="2" hidden="1">'Sintética divisórias'!$A$1:$U$51</definedName>
    <definedName name="Z_FD6278EA_05DB_49F7_AA3D_4F01C63C05B2_.wvu.FilterData" localSheetId="1" hidden="1">'Sintética instalações'!$A$1:$U$272</definedName>
    <definedName name="Z_FF79C76E_326E_4651_8A5A_11EDA4A5B1F3_.wvu.FilterData" localSheetId="2" hidden="1">'Sintética divisórias'!$Q$1:$Q$45</definedName>
    <definedName name="Z_FF79C76E_326E_4651_8A5A_11EDA4A5B1F3_.wvu.FilterData" localSheetId="1" hidden="1">'Sintética instalações'!$Q$1:$Q$266</definedName>
  </definedNames>
  <calcPr calcId="162913" iterateDelta="1E-4"/>
  <customWorkbookViews>
    <customWorkbookView name="Pedro Freitas - Modo de exibição pessoal" guid="{22928E0E-BAA1-4B97-B679-34A51F8F2EB7}" mergeInterval="0" personalView="1" maximized="1" xWindow="-8" yWindow="-8" windowWidth="1936" windowHeight="1056" tabRatio="700" activeSheetId="3"/>
    <customWorkbookView name="Pedro Luiz - Modo de exibição pessoal" guid="{12DD8A99-352E-4A09-939D-3A48FB1917F5}" mergeInterval="0" personalView="1" xWindow="960" windowWidth="960" windowHeight="1040" tabRatio="700" activeSheetId="2"/>
    <customWorkbookView name="luiz.junior - Modo de exibição pessoal" guid="{2A5529D8-6967-4BD2-8135-E24F233314F2}" mergeInterval="0" personalView="1" maximized="1" xWindow="-8" yWindow="-8" windowWidth="1936" windowHeight="1056" tabRatio="700" activeSheetId="2"/>
    <customWorkbookView name="Roger Moura - Modo de exibição pessoal" guid="{A75F3371-BB5E-4A40-94FF-7E9CEEDF5333}" mergeInterval="0" personalView="1" maximized="1" xWindow="1912" yWindow="-8" windowWidth="1936" windowHeight="1096" activeSheetId="2"/>
    <customWorkbookView name="lucas.moreira - Modo de exibição pessoal" guid="{FD6278EA-05DB-49F7-AA3D-4F01C63C05B2}" mergeInterval="0" personalView="1" windowWidth="960" windowHeight="1040" activeSheetId="2"/>
    <customWorkbookView name="Loyanne Oliveiera - Modo de exibição pessoal" guid="{65F61DB6-B65F-4F48-B995-2517617B8829}" mergeInterval="0" personalView="1" maximized="1" xWindow="-8" yWindow="-8" windowWidth="1936" windowHeight="1056" activeSheetId="2"/>
    <customWorkbookView name="rodrigo.araujo - Modo de exibição pessoal" guid="{B2080E21-92C2-4699-A54C-E1FFAF71A40D}" mergeInterval="0" personalView="1" maximized="1" xWindow="-8" yWindow="-8" windowWidth="1936" windowHeight="1056" activeSheetId="3"/>
    <customWorkbookView name="cristiano.bezerra - Personal View" guid="{28CFA675-8398-42D2-BE93-1CF49C3ADE43}" mergeInterval="0" personalView="1" maximized="1" xWindow="-8" yWindow="-8" windowWidth="1936" windowHeight="1056" activeSheetId="3"/>
    <customWorkbookView name="cordolino.oliveira - Modo de exibição pessoal" guid="{B4329FBB-8E30-46E3-80DB-C34122BD9246}" autoUpdate="1" mergeInterval="20" changesSavedWin="1" personalView="1" xWindow="8" yWindow="27" windowWidth="969" windowHeight="908" tabRatio="899" activeSheetId="4"/>
    <customWorkbookView name="Marden - Modo de exibição pessoal" guid="{9001FA84-23A5-4EB9-B4FA-ABE9C742B7B8}" mergeInterval="0" personalView="1" xWindow="-7" windowWidth="679" windowHeight="728" tabRatio="899" activeSheetId="3"/>
    <customWorkbookView name="pedro.marcelino - Modo de exibição pessoal" guid="{F073F750-3167-4A73-96DA-EB2D9516154B}" mergeInterval="0" personalView="1" xWindow="10" yWindow="31" windowWidth="968" windowHeight="809" tabRatio="945" activeSheetId="4"/>
    <customWorkbookView name="Luiz Junior - Modo de exibição pessoal" guid="{ED0674E4-D6CC-4131-A835-B38CEC8E1883}" mergeInterval="0" personalView="1" maximized="1" xWindow="1" yWindow="1" windowWidth="1920" windowHeight="850" tabRatio="449" activeSheetId="3"/>
    <customWorkbookView name="LuizJunior - Modo de exibição pessoal" guid="{66C747DE-74BC-479A-9E8A-F03789C325BF}" mergeInterval="0" personalView="1" maximized="1" xWindow="-8" yWindow="-8" windowWidth="1936" windowHeight="1056" tabRatio="449" activeSheetId="4"/>
    <customWorkbookView name="Mateus de Azevendo Dantas - Modo de exibição pessoal" guid="{E831E57B-F8E7-412E-87CA-84FAAD8F7204}" mergeInterval="0" personalView="1" maximized="1" xWindow="-8" yWindow="-8" windowWidth="1936" windowHeight="1056" activeSheetId="3"/>
    <customWorkbookView name="simone.coelho - Modo de exibição pessoal" guid="{837FDDAD-02B6-476E-A8FC-DACE384B0730}" mergeInterval="0" personalView="1" maximized="1" xWindow="-8" yWindow="-8" windowWidth="1936" windowHeight="1056" tabRatio="449" activeSheetId="3"/>
    <customWorkbookView name="jonatha.ramos - Modo de exibição pessoal" guid="{9656E17F-EFA9-4EE6-8719-6FA72075AB59}" mergeInterval="0" personalView="1" maximized="1" xWindow="-8" yWindow="-8" windowWidth="1936" windowHeight="1056" activeSheetId="3"/>
    <customWorkbookView name="jeane.lino - Modo de exibição pessoal" guid="{8A98611B-5190-48A1-B5BD-145A7E22A279}" mergeInterval="0" personalView="1" maximized="1" xWindow="1" yWindow="1" windowWidth="1920" windowHeight="850" tabRatio="449" activeSheetId="3"/>
    <customWorkbookView name="Hannah Almeida - Modo de exibição pessoal" guid="{917536B3-97DA-47C0-9B94-81A07CB8695D}" mergeInterval="0" personalView="1" maximized="1" xWindow="-1928" yWindow="-8" windowWidth="1936" windowHeight="1056" activeSheetId="2"/>
    <customWorkbookView name="Lorena Lima - Modo de exibição pessoal" guid="{59CE6A37-70E7-448E-BC9E-1F8981E13EA1}" mergeInterval="0" personalView="1" maximized="1" xWindow="-1928" yWindow="-8" windowWidth="1552" windowHeight="840" activeSheetId="2"/>
    <customWorkbookView name="pedro.macelino - Modo de exibição pessoal" guid="{E422FB54-9A12-4E5E-991B-98B17E086C3D}" mergeInterval="0" personalView="1" maximized="1" xWindow="-8" yWindow="-8" windowWidth="1936" windowHeight="1056" activeSheetId="2"/>
    <customWorkbookView name="Germano - Modo de exibição pessoal" guid="{67F8E5C4-F33C-49D0-9541-11F6B23974F6}" mergeInterval="0" personalView="1" maximized="1" xWindow="1912" yWindow="-8" windowWidth="1936" windowHeight="1056" tabRatio="700" activeSheetId="4"/>
    <customWorkbookView name="Bruno - Modo de exibição pessoal" guid="{5170BC57-0249-41E1-A116-0FDAFE052826}" mergeInterval="0" personalView="1" maximized="1" xWindow="-8" yWindow="-8" windowWidth="1936" windowHeight="1056" tabRatio="700" activeSheetId="3"/>
  </customWorkbookViews>
</workbook>
</file>

<file path=xl/calcChain.xml><?xml version="1.0" encoding="utf-8"?>
<calcChain xmlns="http://schemas.openxmlformats.org/spreadsheetml/2006/main">
  <c r="J15" i="20" l="1"/>
  <c r="K15" i="20"/>
  <c r="L15" i="20"/>
  <c r="M15" i="20"/>
  <c r="N15" i="20"/>
  <c r="O15" i="20"/>
  <c r="G17" i="20"/>
  <c r="H17" i="20"/>
  <c r="I17" i="20"/>
  <c r="J17" i="20"/>
  <c r="K17" i="20"/>
  <c r="L17" i="20"/>
  <c r="M17" i="20"/>
  <c r="N17" i="20"/>
  <c r="O17" i="20"/>
  <c r="G19" i="20"/>
  <c r="H19" i="20"/>
  <c r="I19" i="20"/>
  <c r="J19" i="20"/>
  <c r="K19" i="20"/>
  <c r="L19" i="20"/>
  <c r="M19" i="20"/>
  <c r="N19" i="20"/>
  <c r="O19" i="20"/>
  <c r="G21" i="20"/>
  <c r="Z21" i="20" s="1"/>
  <c r="H21" i="20"/>
  <c r="I21" i="20"/>
  <c r="J21" i="20"/>
  <c r="K21" i="20"/>
  <c r="L21" i="20"/>
  <c r="M21" i="20"/>
  <c r="N21" i="20"/>
  <c r="O21" i="20"/>
  <c r="G23" i="20"/>
  <c r="H23" i="20"/>
  <c r="I23" i="20"/>
  <c r="J23" i="20"/>
  <c r="K23" i="20"/>
  <c r="L23" i="20"/>
  <c r="M23" i="20"/>
  <c r="N23" i="20"/>
  <c r="O23" i="20"/>
  <c r="P23" i="20"/>
  <c r="Q23" i="20"/>
  <c r="R23" i="20"/>
  <c r="S23" i="20"/>
  <c r="T23" i="20"/>
  <c r="U23" i="20"/>
  <c r="G25" i="20"/>
  <c r="H25" i="20"/>
  <c r="I25" i="20"/>
  <c r="J25" i="20"/>
  <c r="K25" i="20"/>
  <c r="L25" i="20"/>
  <c r="M25" i="20"/>
  <c r="N25" i="20"/>
  <c r="O25" i="20"/>
  <c r="P25" i="20"/>
  <c r="Q25" i="20"/>
  <c r="R25" i="20"/>
  <c r="S25" i="20"/>
  <c r="S43" i="20" s="1"/>
  <c r="S45" i="20" s="1"/>
  <c r="T25" i="20"/>
  <c r="U25" i="20"/>
  <c r="V25" i="20"/>
  <c r="V43" i="20" s="1"/>
  <c r="V45" i="20" s="1"/>
  <c r="W25" i="20"/>
  <c r="X25" i="20"/>
  <c r="G27" i="20"/>
  <c r="H27" i="20"/>
  <c r="I27" i="20"/>
  <c r="J27" i="20"/>
  <c r="K27" i="20"/>
  <c r="L27" i="20"/>
  <c r="M27" i="20"/>
  <c r="N27" i="20"/>
  <c r="O27" i="20"/>
  <c r="G29" i="20"/>
  <c r="H29" i="20"/>
  <c r="I29" i="20"/>
  <c r="J29" i="20"/>
  <c r="K29" i="20"/>
  <c r="L29" i="20"/>
  <c r="M29" i="20"/>
  <c r="N29" i="20"/>
  <c r="O29" i="20"/>
  <c r="G31" i="20"/>
  <c r="H31" i="20"/>
  <c r="I31" i="20"/>
  <c r="J31" i="20"/>
  <c r="K31" i="20"/>
  <c r="L31" i="20"/>
  <c r="M31" i="20"/>
  <c r="N31" i="20"/>
  <c r="O31" i="20"/>
  <c r="G33" i="20"/>
  <c r="H33" i="20"/>
  <c r="I33" i="20"/>
  <c r="J33" i="20"/>
  <c r="K33" i="20"/>
  <c r="L33" i="20"/>
  <c r="M33" i="20"/>
  <c r="N33" i="20"/>
  <c r="O33" i="20"/>
  <c r="G35" i="20"/>
  <c r="H35" i="20"/>
  <c r="I35" i="20"/>
  <c r="J35" i="20"/>
  <c r="K35" i="20"/>
  <c r="L35" i="20"/>
  <c r="M35" i="20"/>
  <c r="N35" i="20"/>
  <c r="O35" i="20"/>
  <c r="G37" i="20"/>
  <c r="H37" i="20"/>
  <c r="I37" i="20"/>
  <c r="J37" i="20"/>
  <c r="K37" i="20"/>
  <c r="L37" i="20"/>
  <c r="M37" i="20"/>
  <c r="N37" i="20"/>
  <c r="O37" i="20"/>
  <c r="P37" i="20"/>
  <c r="Q37" i="20"/>
  <c r="R37" i="20"/>
  <c r="S37" i="20"/>
  <c r="T37" i="20"/>
  <c r="U37" i="20"/>
  <c r="V37" i="20"/>
  <c r="W37" i="20"/>
  <c r="X37" i="20"/>
  <c r="G39" i="20"/>
  <c r="H39" i="20"/>
  <c r="I39" i="20"/>
  <c r="J39" i="20"/>
  <c r="K39" i="20"/>
  <c r="L39" i="20"/>
  <c r="M39" i="20"/>
  <c r="N39" i="20"/>
  <c r="O39" i="20"/>
  <c r="P39" i="20"/>
  <c r="Q39" i="20"/>
  <c r="R39" i="20"/>
  <c r="S39" i="20"/>
  <c r="T39" i="20"/>
  <c r="U39" i="20"/>
  <c r="V39" i="20"/>
  <c r="W39" i="20"/>
  <c r="X39" i="20"/>
  <c r="Z43" i="20"/>
  <c r="V42" i="20"/>
  <c r="S42" i="20"/>
  <c r="P42" i="20"/>
  <c r="M42" i="20"/>
  <c r="J42" i="20"/>
  <c r="G42" i="20"/>
  <c r="Z40" i="20"/>
  <c r="Z38" i="20"/>
  <c r="Z36" i="20"/>
  <c r="Z34" i="20"/>
  <c r="Z32" i="20"/>
  <c r="Z30" i="20"/>
  <c r="Z28" i="20"/>
  <c r="Z26" i="20"/>
  <c r="Z24" i="20"/>
  <c r="Z22" i="20"/>
  <c r="Z20" i="20"/>
  <c r="Z18" i="20"/>
  <c r="J5" i="20"/>
  <c r="G3" i="20"/>
  <c r="G2" i="20"/>
  <c r="G1" i="20"/>
  <c r="U43" i="20" l="1"/>
  <c r="U45" i="20" s="1"/>
  <c r="T43" i="20"/>
  <c r="T45" i="20" s="1"/>
  <c r="G15" i="20"/>
  <c r="H15" i="20"/>
  <c r="I15" i="20"/>
  <c r="Z19" i="20"/>
  <c r="Z23" i="20"/>
  <c r="Z35" i="20"/>
  <c r="Z39" i="20"/>
  <c r="Z29" i="20"/>
  <c r="Z37" i="20"/>
  <c r="W43" i="20"/>
  <c r="W45" i="20" s="1"/>
  <c r="I43" i="20"/>
  <c r="Z31" i="20"/>
  <c r="X43" i="20"/>
  <c r="X45" i="20" s="1"/>
  <c r="O43" i="20"/>
  <c r="O45" i="20" s="1"/>
  <c r="Z25" i="20"/>
  <c r="P43" i="20"/>
  <c r="P45" i="20" s="1"/>
  <c r="Z33" i="20"/>
  <c r="Z17" i="20"/>
  <c r="Q43" i="20"/>
  <c r="Q45" i="20" s="1"/>
  <c r="R43" i="20"/>
  <c r="R45" i="20" s="1"/>
  <c r="Z27" i="20"/>
  <c r="J43" i="20"/>
  <c r="J45" i="20" s="1"/>
  <c r="K43" i="20"/>
  <c r="K45" i="20" s="1"/>
  <c r="L43" i="20"/>
  <c r="M43" i="20"/>
  <c r="M45" i="20" s="1"/>
  <c r="N43" i="20"/>
  <c r="N45" i="20" s="1"/>
  <c r="Z16" i="20" l="1"/>
  <c r="G43" i="20"/>
  <c r="G45" i="20" s="1"/>
  <c r="H43" i="20"/>
  <c r="H45" i="20" s="1"/>
  <c r="L45" i="20"/>
  <c r="I45" i="20"/>
  <c r="G46" i="20" s="1"/>
  <c r="G44" i="20"/>
  <c r="J44" i="20" s="1"/>
  <c r="M44" i="20" s="1"/>
  <c r="Z15" i="20" l="1"/>
  <c r="Z42" i="20"/>
  <c r="P44" i="20"/>
  <c r="S44" i="20" s="1"/>
  <c r="V44" i="20" s="1"/>
  <c r="J46" i="20"/>
  <c r="M46" i="20" s="1"/>
  <c r="P46" i="20" s="1"/>
  <c r="S46" i="20" s="1"/>
  <c r="V46" i="20" s="1"/>
  <c r="K18" i="2" l="1"/>
  <c r="S15" i="18"/>
  <c r="T15" i="18"/>
  <c r="U15" i="18"/>
  <c r="V15" i="18"/>
  <c r="W15" i="18"/>
  <c r="S16" i="18"/>
  <c r="W16" i="18"/>
  <c r="I17" i="18"/>
  <c r="J17" i="18"/>
  <c r="O17" i="18" s="1"/>
  <c r="K17" i="18"/>
  <c r="S17" i="18"/>
  <c r="I18" i="18"/>
  <c r="J18" i="18"/>
  <c r="O18" i="18" s="1"/>
  <c r="K18" i="18"/>
  <c r="S18" i="18"/>
  <c r="I19" i="18"/>
  <c r="J19" i="18"/>
  <c r="O19" i="18" s="1"/>
  <c r="K19" i="18"/>
  <c r="P19" i="18" s="1"/>
  <c r="I20" i="18"/>
  <c r="J20" i="18"/>
  <c r="O20" i="18" s="1"/>
  <c r="K20" i="18"/>
  <c r="P20" i="18" s="1"/>
  <c r="S21" i="18"/>
  <c r="W21" i="18"/>
  <c r="I22" i="18"/>
  <c r="J22" i="18"/>
  <c r="O22" i="18" s="1"/>
  <c r="K22" i="18"/>
  <c r="S22" i="18"/>
  <c r="I23" i="18"/>
  <c r="J23" i="18"/>
  <c r="O23" i="18" s="1"/>
  <c r="K23" i="18"/>
  <c r="S23" i="18"/>
  <c r="S24" i="18"/>
  <c r="W24" i="18"/>
  <c r="W26" i="18"/>
  <c r="W27" i="18"/>
  <c r="L23" i="18" l="1"/>
  <c r="L17" i="18"/>
  <c r="L18" i="18"/>
  <c r="L22" i="18"/>
  <c r="P23" i="18"/>
  <c r="Q23" i="18" s="1"/>
  <c r="Q19" i="18"/>
  <c r="Q20" i="18"/>
  <c r="O25" i="18"/>
  <c r="L20" i="18"/>
  <c r="L19" i="18"/>
  <c r="P18" i="18"/>
  <c r="Q18" i="18" s="1"/>
  <c r="P17" i="18"/>
  <c r="P22" i="18"/>
  <c r="Q22" i="18" s="1"/>
  <c r="W23" i="18" l="1"/>
  <c r="Q17" i="18"/>
  <c r="Q25" i="18" s="1"/>
  <c r="O28" i="18"/>
  <c r="P25" i="18"/>
  <c r="P28" i="18" s="1"/>
  <c r="W18" i="18"/>
  <c r="W22" i="18"/>
  <c r="W17" i="18" l="1"/>
  <c r="W25" i="18"/>
  <c r="Q28" i="18"/>
  <c r="W28" i="18" l="1"/>
  <c r="R23" i="18"/>
  <c r="R19" i="18"/>
  <c r="R22" i="18"/>
  <c r="R17" i="18"/>
  <c r="R20" i="18"/>
  <c r="R18" i="18"/>
  <c r="R25" i="18"/>
  <c r="R28" i="18" s="1"/>
  <c r="D102" i="2" l="1"/>
  <c r="S98" i="2" l="1"/>
  <c r="D98" i="2"/>
  <c r="S179" i="2" l="1"/>
  <c r="W178" i="2"/>
  <c r="S178" i="2"/>
  <c r="E239" i="2" l="1"/>
  <c r="D47" i="2"/>
  <c r="E237" i="2"/>
  <c r="E238" i="2" s="1"/>
  <c r="E229" i="2" l="1"/>
  <c r="E228" i="2"/>
  <c r="S149" i="2" l="1"/>
  <c r="D149" i="2"/>
  <c r="S229" i="2" l="1"/>
  <c r="D229" i="2"/>
  <c r="S228" i="2"/>
  <c r="D228" i="2"/>
  <c r="E244" i="2"/>
  <c r="E243" i="2"/>
  <c r="E23" i="2"/>
  <c r="S130" i="2"/>
  <c r="D130" i="2"/>
  <c r="S125" i="2"/>
  <c r="D125" i="2"/>
  <c r="D122" i="2"/>
  <c r="E35" i="2" l="1"/>
  <c r="S33" i="2"/>
  <c r="D33" i="2"/>
  <c r="S177" i="2"/>
  <c r="D177" i="2"/>
  <c r="S176" i="2"/>
  <c r="D176" i="2"/>
  <c r="W175" i="2"/>
  <c r="S175" i="2"/>
  <c r="S171" i="2"/>
  <c r="D171" i="2"/>
  <c r="S174" i="2"/>
  <c r="D174" i="2"/>
  <c r="W173" i="2"/>
  <c r="S173" i="2"/>
  <c r="S172" i="2"/>
  <c r="D172" i="2"/>
  <c r="W170" i="2"/>
  <c r="S170" i="2"/>
  <c r="S169" i="2"/>
  <c r="D169" i="2"/>
  <c r="W168" i="2"/>
  <c r="S168" i="2"/>
  <c r="S162" i="2"/>
  <c r="D162" i="2"/>
  <c r="S161" i="2"/>
  <c r="D161" i="2"/>
  <c r="S160" i="2"/>
  <c r="D160" i="2"/>
  <c r="W159" i="2"/>
  <c r="S159" i="2"/>
  <c r="S158" i="2"/>
  <c r="D158" i="2"/>
  <c r="W157" i="2"/>
  <c r="S157" i="2"/>
  <c r="S156" i="2"/>
  <c r="D156" i="2"/>
  <c r="S155" i="2"/>
  <c r="D155" i="2"/>
  <c r="S154" i="2"/>
  <c r="D154" i="2"/>
  <c r="S153" i="2"/>
  <c r="D153" i="2"/>
  <c r="S152" i="2"/>
  <c r="D152" i="2"/>
  <c r="W151" i="2"/>
  <c r="S151" i="2"/>
  <c r="S150" i="2"/>
  <c r="D150" i="2"/>
  <c r="S144" i="2"/>
  <c r="D144" i="2"/>
  <c r="E30" i="2" l="1"/>
  <c r="D30" i="2" s="1"/>
  <c r="S30" i="2"/>
  <c r="D28" i="2"/>
  <c r="D32" i="2"/>
  <c r="S39" i="2"/>
  <c r="D39" i="2"/>
  <c r="S38" i="2"/>
  <c r="D38" i="2"/>
  <c r="S37" i="2"/>
  <c r="D37" i="2"/>
  <c r="S41" i="2"/>
  <c r="D41" i="2"/>
  <c r="S40" i="2"/>
  <c r="D40" i="2"/>
  <c r="S36" i="2"/>
  <c r="D36" i="2"/>
  <c r="S208" i="2"/>
  <c r="D208" i="2"/>
  <c r="S225" i="2"/>
  <c r="D225" i="2"/>
  <c r="S211" i="2"/>
  <c r="D211" i="2"/>
  <c r="S226" i="2"/>
  <c r="D226" i="2"/>
  <c r="S222" i="2"/>
  <c r="D222" i="2"/>
  <c r="S215" i="2"/>
  <c r="D215" i="2"/>
  <c r="S219" i="2"/>
  <c r="D219" i="2"/>
  <c r="S218" i="2"/>
  <c r="D218" i="2"/>
  <c r="S210" i="2"/>
  <c r="D210" i="2"/>
  <c r="S209" i="2"/>
  <c r="D209" i="2"/>
  <c r="S216" i="2"/>
  <c r="D216" i="2"/>
  <c r="S207" i="2"/>
  <c r="D207" i="2"/>
  <c r="S205" i="2"/>
  <c r="D205" i="2"/>
  <c r="S204" i="2"/>
  <c r="D204" i="2"/>
  <c r="S203" i="2"/>
  <c r="D203" i="2"/>
  <c r="S202" i="2"/>
  <c r="D202" i="2"/>
  <c r="S217" i="2"/>
  <c r="D217" i="2"/>
  <c r="S224" i="2"/>
  <c r="D224" i="2"/>
  <c r="S220" i="2"/>
  <c r="D220" i="2"/>
  <c r="S221" i="2"/>
  <c r="D221" i="2"/>
  <c r="S212" i="2"/>
  <c r="D212" i="2"/>
  <c r="S213" i="2"/>
  <c r="D213" i="2"/>
  <c r="S227" i="2"/>
  <c r="D227" i="2"/>
  <c r="S206" i="2"/>
  <c r="D206" i="2"/>
  <c r="S214" i="2"/>
  <c r="D214" i="2"/>
  <c r="S223" i="2"/>
  <c r="D223" i="2"/>
  <c r="S201" i="2"/>
  <c r="D201" i="2"/>
  <c r="W200" i="2"/>
  <c r="S200" i="2"/>
  <c r="S199" i="2"/>
  <c r="D199" i="2"/>
  <c r="W198" i="2"/>
  <c r="S198" i="2"/>
  <c r="S32" i="2" l="1"/>
  <c r="S31" i="2"/>
  <c r="D31" i="2"/>
  <c r="S29" i="2"/>
  <c r="D29" i="2"/>
  <c r="S238" i="2" l="1"/>
  <c r="S124" i="2" l="1"/>
  <c r="D124" i="2"/>
  <c r="S35" i="2" l="1"/>
  <c r="D35" i="2"/>
  <c r="S167" i="2"/>
  <c r="D167" i="2"/>
  <c r="S147" i="2"/>
  <c r="D147" i="2"/>
  <c r="S145" i="2"/>
  <c r="D145" i="2"/>
  <c r="S190" i="2" l="1"/>
  <c r="D190" i="2"/>
  <c r="S187" i="2"/>
  <c r="D187" i="2"/>
  <c r="D148" i="2" l="1"/>
  <c r="D146" i="2"/>
  <c r="D142" i="2"/>
  <c r="D133" i="2"/>
  <c r="D136" i="2"/>
  <c r="D134" i="2"/>
  <c r="D135" i="2"/>
  <c r="D132" i="2"/>
  <c r="D129" i="2"/>
  <c r="D128" i="2"/>
  <c r="D127" i="2"/>
  <c r="D126" i="2"/>
  <c r="D121" i="2"/>
  <c r="D115" i="2"/>
  <c r="D114" i="2"/>
  <c r="D112" i="2"/>
  <c r="D110" i="2"/>
  <c r="D108" i="2"/>
  <c r="D107" i="2"/>
  <c r="D106" i="2"/>
  <c r="D104" i="2"/>
  <c r="D103" i="2"/>
  <c r="D100" i="2"/>
  <c r="D96" i="2"/>
  <c r="D95" i="2"/>
  <c r="S89" i="2"/>
  <c r="D89" i="2"/>
  <c r="W88" i="2"/>
  <c r="S88" i="2"/>
  <c r="S54" i="2"/>
  <c r="D54" i="2"/>
  <c r="D238" i="2"/>
  <c r="W247" i="2" l="1"/>
  <c r="W245" i="2"/>
  <c r="W242" i="2"/>
  <c r="W240" i="2"/>
  <c r="W236" i="2"/>
  <c r="W235" i="2"/>
  <c r="W234" i="2"/>
  <c r="W232" i="2"/>
  <c r="W230" i="2"/>
  <c r="W193" i="2"/>
  <c r="W189" i="2"/>
  <c r="W184" i="2"/>
  <c r="W183" i="2"/>
  <c r="W182" i="2"/>
  <c r="W180" i="2"/>
  <c r="W165" i="2"/>
  <c r="W163" i="2"/>
  <c r="W143" i="2"/>
  <c r="W141" i="2"/>
  <c r="W140" i="2"/>
  <c r="W139" i="2"/>
  <c r="W137" i="2"/>
  <c r="W131" i="2"/>
  <c r="W123" i="2"/>
  <c r="W120" i="2"/>
  <c r="W119" i="2"/>
  <c r="W118" i="2"/>
  <c r="W116" i="2"/>
  <c r="W113" i="2"/>
  <c r="W111" i="2"/>
  <c r="W109" i="2"/>
  <c r="W105" i="2"/>
  <c r="W101" i="2"/>
  <c r="W99" i="2"/>
  <c r="W94" i="2"/>
  <c r="W93" i="2"/>
  <c r="W92" i="2"/>
  <c r="W90" i="2"/>
  <c r="W87" i="2"/>
  <c r="W86" i="2"/>
  <c r="W84" i="2"/>
  <c r="W81" i="2"/>
  <c r="W79" i="2"/>
  <c r="W76" i="2"/>
  <c r="W73" i="2"/>
  <c r="W72" i="2"/>
  <c r="W71" i="2"/>
  <c r="W69" i="2"/>
  <c r="W67" i="2"/>
  <c r="W66" i="2"/>
  <c r="W65" i="2"/>
  <c r="W63" i="2"/>
  <c r="W61" i="2"/>
  <c r="W60" i="2"/>
  <c r="W59" i="2"/>
  <c r="W57" i="2"/>
  <c r="W55" i="2"/>
  <c r="W52" i="2"/>
  <c r="W51" i="2"/>
  <c r="W50" i="2"/>
  <c r="W48" i="2"/>
  <c r="W46" i="2"/>
  <c r="W45" i="2"/>
  <c r="W44" i="2"/>
  <c r="W42" i="2"/>
  <c r="W27" i="2"/>
  <c r="W24" i="2"/>
  <c r="W22" i="2"/>
  <c r="W20" i="2"/>
  <c r="W19" i="2"/>
  <c r="W16" i="2"/>
  <c r="W15" i="2"/>
  <c r="W248" i="2"/>
  <c r="S50" i="2"/>
  <c r="S51" i="2"/>
  <c r="S52" i="2"/>
  <c r="S53" i="2"/>
  <c r="S55" i="2"/>
  <c r="S56" i="2"/>
  <c r="S57" i="2"/>
  <c r="S58" i="2"/>
  <c r="S59" i="2"/>
  <c r="S60" i="2"/>
  <c r="S61" i="2"/>
  <c r="S62" i="2"/>
  <c r="S63" i="2"/>
  <c r="S64" i="2"/>
  <c r="S65" i="2"/>
  <c r="S66" i="2"/>
  <c r="S67" i="2"/>
  <c r="S68" i="2"/>
  <c r="S69" i="2"/>
  <c r="S70" i="2"/>
  <c r="S71" i="2"/>
  <c r="S72" i="2"/>
  <c r="S73" i="2"/>
  <c r="S74" i="2"/>
  <c r="S75" i="2"/>
  <c r="S76" i="2"/>
  <c r="S77" i="2"/>
  <c r="S78" i="2"/>
  <c r="S79" i="2"/>
  <c r="S80" i="2"/>
  <c r="S81" i="2"/>
  <c r="S82" i="2"/>
  <c r="S83" i="2"/>
  <c r="S84" i="2"/>
  <c r="S85" i="2"/>
  <c r="S86" i="2"/>
  <c r="S87" i="2"/>
  <c r="S90" i="2"/>
  <c r="S91" i="2"/>
  <c r="S92" i="2"/>
  <c r="S93" i="2"/>
  <c r="S94" i="2"/>
  <c r="S95" i="2"/>
  <c r="S96" i="2"/>
  <c r="S97" i="2"/>
  <c r="S99" i="2"/>
  <c r="S100" i="2"/>
  <c r="S101" i="2"/>
  <c r="S102" i="2"/>
  <c r="S103" i="2"/>
  <c r="S104" i="2"/>
  <c r="S105" i="2"/>
  <c r="S106" i="2"/>
  <c r="S107" i="2"/>
  <c r="S108" i="2"/>
  <c r="S109" i="2"/>
  <c r="S110" i="2"/>
  <c r="S111" i="2"/>
  <c r="S112" i="2"/>
  <c r="S113" i="2"/>
  <c r="S114" i="2"/>
  <c r="S115" i="2"/>
  <c r="S116" i="2"/>
  <c r="S117" i="2"/>
  <c r="S118" i="2"/>
  <c r="S119" i="2"/>
  <c r="S120" i="2"/>
  <c r="S121" i="2"/>
  <c r="S122" i="2"/>
  <c r="S123" i="2"/>
  <c r="S126" i="2"/>
  <c r="S127" i="2"/>
  <c r="S128" i="2"/>
  <c r="S129" i="2"/>
  <c r="S131" i="2"/>
  <c r="S132" i="2"/>
  <c r="S135" i="2"/>
  <c r="S134" i="2"/>
  <c r="S136" i="2"/>
  <c r="S133" i="2"/>
  <c r="S137" i="2"/>
  <c r="S138" i="2"/>
  <c r="S139" i="2"/>
  <c r="S140" i="2"/>
  <c r="S141" i="2"/>
  <c r="S142" i="2"/>
  <c r="S143" i="2"/>
  <c r="S146" i="2"/>
  <c r="S148" i="2"/>
  <c r="S163" i="2"/>
  <c r="S164" i="2"/>
  <c r="S165" i="2"/>
  <c r="S166" i="2"/>
  <c r="S180" i="2"/>
  <c r="S181" i="2"/>
  <c r="S182" i="2"/>
  <c r="S183" i="2"/>
  <c r="S184" i="2"/>
  <c r="S185" i="2"/>
  <c r="S186" i="2"/>
  <c r="S188" i="2"/>
  <c r="S189" i="2"/>
  <c r="S191" i="2"/>
  <c r="S192" i="2"/>
  <c r="S193" i="2"/>
  <c r="S194" i="2"/>
  <c r="S195" i="2"/>
  <c r="S196" i="2"/>
  <c r="S197" i="2"/>
  <c r="S230" i="2"/>
  <c r="S231" i="2"/>
  <c r="S232" i="2"/>
  <c r="S233" i="2"/>
  <c r="S234" i="2"/>
  <c r="S235" i="2"/>
  <c r="S236" i="2"/>
  <c r="S237" i="2"/>
  <c r="S239" i="2"/>
  <c r="S240" i="2"/>
  <c r="S241" i="2"/>
  <c r="S242" i="2"/>
  <c r="S243" i="2"/>
  <c r="S244" i="2"/>
  <c r="S16" i="2"/>
  <c r="S17" i="2"/>
  <c r="S18" i="2"/>
  <c r="S19" i="2"/>
  <c r="S20" i="2"/>
  <c r="S21" i="2"/>
  <c r="S22" i="2"/>
  <c r="S23" i="2"/>
  <c r="S24" i="2"/>
  <c r="S25" i="2"/>
  <c r="S26" i="2"/>
  <c r="S27" i="2"/>
  <c r="S28" i="2"/>
  <c r="S34" i="2"/>
  <c r="S42" i="2"/>
  <c r="S43" i="2"/>
  <c r="S44" i="2"/>
  <c r="S45" i="2"/>
  <c r="S46" i="2"/>
  <c r="S47" i="2"/>
  <c r="S48" i="2"/>
  <c r="S49" i="2"/>
  <c r="D83" i="2" l="1"/>
  <c r="D197" i="2" l="1"/>
  <c r="D196" i="2"/>
  <c r="D195" i="2"/>
  <c r="D194" i="2"/>
  <c r="D34" i="2" l="1"/>
  <c r="D237" i="2" l="1"/>
  <c r="D17" i="2" l="1"/>
  <c r="D62" i="2"/>
  <c r="S15" i="2"/>
  <c r="D18" i="2"/>
  <c r="D21" i="2"/>
  <c r="D25" i="2"/>
  <c r="D56" i="2"/>
  <c r="D68" i="2"/>
  <c r="D74" i="2"/>
  <c r="D75" i="2"/>
  <c r="D77" i="2"/>
  <c r="D78" i="2"/>
  <c r="D80" i="2"/>
  <c r="D97" i="2"/>
  <c r="D164" i="2"/>
  <c r="D166" i="2"/>
  <c r="D185" i="2"/>
  <c r="D186" i="2"/>
  <c r="D188" i="2"/>
  <c r="D191" i="2"/>
  <c r="D192" i="2"/>
  <c r="D231" i="2"/>
  <c r="S245" i="2"/>
  <c r="J25" i="2" l="1"/>
  <c r="O25" i="2" s="1"/>
  <c r="D239" i="2"/>
  <c r="D243" i="2"/>
  <c r="D23" i="2"/>
  <c r="J17" i="2"/>
  <c r="O17" i="2" s="1"/>
  <c r="D244" i="2"/>
  <c r="D82" i="2"/>
  <c r="J21" i="2"/>
  <c r="O21" i="2" s="1"/>
  <c r="J18" i="2"/>
  <c r="O18" i="2" s="1"/>
  <c r="J98" i="2" l="1"/>
  <c r="O98" i="2" s="1"/>
  <c r="J179" i="2"/>
  <c r="O179" i="2" s="1"/>
  <c r="K149" i="2"/>
  <c r="J149" i="2"/>
  <c r="O149" i="2" s="1"/>
  <c r="K228" i="2"/>
  <c r="J229" i="2"/>
  <c r="O229" i="2" s="1"/>
  <c r="J228" i="2"/>
  <c r="O228" i="2" s="1"/>
  <c r="J130" i="2"/>
  <c r="O130" i="2" s="1"/>
  <c r="J33" i="2"/>
  <c r="O33" i="2" s="1"/>
  <c r="J177" i="2"/>
  <c r="O177" i="2" s="1"/>
  <c r="J176" i="2"/>
  <c r="O176" i="2" s="1"/>
  <c r="J171" i="2"/>
  <c r="O171" i="2" s="1"/>
  <c r="J174" i="2"/>
  <c r="O174" i="2" s="1"/>
  <c r="J172" i="2"/>
  <c r="O172" i="2" s="1"/>
  <c r="J169" i="2"/>
  <c r="O169" i="2" s="1"/>
  <c r="J162" i="2"/>
  <c r="O162" i="2" s="1"/>
  <c r="J161" i="2"/>
  <c r="O161" i="2" s="1"/>
  <c r="J160" i="2"/>
  <c r="O160" i="2" s="1"/>
  <c r="J156" i="2"/>
  <c r="O156" i="2" s="1"/>
  <c r="J153" i="2"/>
  <c r="O153" i="2" s="1"/>
  <c r="J158" i="2"/>
  <c r="O158" i="2" s="1"/>
  <c r="J155" i="2"/>
  <c r="O155" i="2" s="1"/>
  <c r="J154" i="2"/>
  <c r="O154" i="2" s="1"/>
  <c r="J152" i="2"/>
  <c r="O152" i="2" s="1"/>
  <c r="J144" i="2"/>
  <c r="O144" i="2" s="1"/>
  <c r="J150" i="2"/>
  <c r="O150" i="2" s="1"/>
  <c r="J30" i="2"/>
  <c r="O30" i="2" s="1"/>
  <c r="J39" i="2"/>
  <c r="O39" i="2" s="1"/>
  <c r="J37" i="2"/>
  <c r="O37" i="2" s="1"/>
  <c r="J38" i="2"/>
  <c r="O38" i="2" s="1"/>
  <c r="J36" i="2"/>
  <c r="O36" i="2" s="1"/>
  <c r="J40" i="2"/>
  <c r="O40" i="2" s="1"/>
  <c r="J41" i="2"/>
  <c r="O41" i="2" s="1"/>
  <c r="J211" i="2"/>
  <c r="O211" i="2" s="1"/>
  <c r="J208" i="2"/>
  <c r="O208" i="2" s="1"/>
  <c r="J226" i="2"/>
  <c r="O226" i="2" s="1"/>
  <c r="J222" i="2"/>
  <c r="O222" i="2" s="1"/>
  <c r="J225" i="2"/>
  <c r="O225" i="2" s="1"/>
  <c r="J209" i="2"/>
  <c r="O209" i="2" s="1"/>
  <c r="J219" i="2"/>
  <c r="O219" i="2" s="1"/>
  <c r="J210" i="2"/>
  <c r="O210" i="2" s="1"/>
  <c r="J218" i="2"/>
  <c r="O218" i="2" s="1"/>
  <c r="J215" i="2"/>
  <c r="O215" i="2" s="1"/>
  <c r="J205" i="2"/>
  <c r="O205" i="2" s="1"/>
  <c r="J203" i="2"/>
  <c r="O203" i="2" s="1"/>
  <c r="J216" i="2"/>
  <c r="O216" i="2" s="1"/>
  <c r="J204" i="2"/>
  <c r="O204" i="2" s="1"/>
  <c r="J202" i="2"/>
  <c r="O202" i="2" s="1"/>
  <c r="J207" i="2"/>
  <c r="O207" i="2" s="1"/>
  <c r="J217" i="2"/>
  <c r="O217" i="2" s="1"/>
  <c r="J212" i="2"/>
  <c r="O212" i="2" s="1"/>
  <c r="J213" i="2"/>
  <c r="O213" i="2" s="1"/>
  <c r="J223" i="2"/>
  <c r="O223" i="2" s="1"/>
  <c r="J221" i="2"/>
  <c r="O221" i="2" s="1"/>
  <c r="J214" i="2"/>
  <c r="O214" i="2" s="1"/>
  <c r="J206" i="2"/>
  <c r="O206" i="2" s="1"/>
  <c r="J220" i="2"/>
  <c r="O220" i="2" s="1"/>
  <c r="J224" i="2"/>
  <c r="O224" i="2" s="1"/>
  <c r="J227" i="2"/>
  <c r="O227" i="2" s="1"/>
  <c r="J201" i="2"/>
  <c r="O201" i="2" s="1"/>
  <c r="J199" i="2"/>
  <c r="O199" i="2" s="1"/>
  <c r="J32" i="2"/>
  <c r="O32" i="2" s="1"/>
  <c r="J31" i="2"/>
  <c r="O31" i="2" s="1"/>
  <c r="J29" i="2"/>
  <c r="O29" i="2" s="1"/>
  <c r="J238" i="2"/>
  <c r="O238" i="2" s="1"/>
  <c r="J124" i="2"/>
  <c r="O124" i="2" s="1"/>
  <c r="J35" i="2"/>
  <c r="O35" i="2" s="1"/>
  <c r="J167" i="2"/>
  <c r="O167" i="2" s="1"/>
  <c r="J147" i="2"/>
  <c r="O147" i="2" s="1"/>
  <c r="J145" i="2"/>
  <c r="O145" i="2" s="1"/>
  <c r="J190" i="2"/>
  <c r="O190" i="2" s="1"/>
  <c r="J187" i="2"/>
  <c r="O187" i="2" s="1"/>
  <c r="J89" i="2"/>
  <c r="O89" i="2" s="1"/>
  <c r="J54" i="2"/>
  <c r="O54" i="2" s="1"/>
  <c r="K23" i="2"/>
  <c r="P23" i="2" s="1"/>
  <c r="K25" i="2"/>
  <c r="I25" i="2"/>
  <c r="J68" i="2"/>
  <c r="O68" i="2" s="1"/>
  <c r="J97" i="2"/>
  <c r="O97" i="2" s="1"/>
  <c r="J103" i="2"/>
  <c r="O103" i="2" s="1"/>
  <c r="J122" i="2"/>
  <c r="O122" i="2" s="1"/>
  <c r="J82" i="2"/>
  <c r="O82" i="2" s="1"/>
  <c r="J129" i="2"/>
  <c r="O129" i="2" s="1"/>
  <c r="J146" i="2"/>
  <c r="O146" i="2" s="1"/>
  <c r="J239" i="2"/>
  <c r="O239" i="2" s="1"/>
  <c r="J241" i="2"/>
  <c r="J243" i="2"/>
  <c r="O243" i="2" s="1"/>
  <c r="J237" i="2"/>
  <c r="O237" i="2" s="1"/>
  <c r="J195" i="2"/>
  <c r="O195" i="2" s="1"/>
  <c r="J192" i="2"/>
  <c r="O192" i="2" s="1"/>
  <c r="J56" i="2"/>
  <c r="O56" i="2" s="1"/>
  <c r="J74" i="2"/>
  <c r="O74" i="2" s="1"/>
  <c r="J83" i="2"/>
  <c r="O83" i="2" s="1"/>
  <c r="J133" i="2"/>
  <c r="O133" i="2" s="1"/>
  <c r="J185" i="2"/>
  <c r="O185" i="2" s="1"/>
  <c r="J196" i="2"/>
  <c r="O196" i="2" s="1"/>
  <c r="J47" i="2"/>
  <c r="O47" i="2" s="1"/>
  <c r="J114" i="2"/>
  <c r="O114" i="2" s="1"/>
  <c r="J135" i="2"/>
  <c r="O135" i="2" s="1"/>
  <c r="J34" i="2"/>
  <c r="O34" i="2" s="1"/>
  <c r="J75" i="2"/>
  <c r="O75" i="2" s="1"/>
  <c r="J102" i="2"/>
  <c r="O102" i="2" s="1"/>
  <c r="J121" i="2"/>
  <c r="O121" i="2" s="1"/>
  <c r="J136" i="2"/>
  <c r="O136" i="2" s="1"/>
  <c r="J80" i="2"/>
  <c r="O80" i="2" s="1"/>
  <c r="J28" i="2"/>
  <c r="O28" i="2" s="1"/>
  <c r="J104" i="2"/>
  <c r="O104" i="2" s="1"/>
  <c r="J100" i="2"/>
  <c r="O100" i="2" s="1"/>
  <c r="J108" i="2"/>
  <c r="O108" i="2" s="1"/>
  <c r="J107" i="2"/>
  <c r="O107" i="2" s="1"/>
  <c r="J188" i="2"/>
  <c r="O188" i="2" s="1"/>
  <c r="J142" i="2"/>
  <c r="O142" i="2" s="1"/>
  <c r="J53" i="2"/>
  <c r="J95" i="2"/>
  <c r="O95" i="2" s="1"/>
  <c r="J96" i="2"/>
  <c r="O96" i="2" s="1"/>
  <c r="J191" i="2"/>
  <c r="O191" i="2" s="1"/>
  <c r="J134" i="2"/>
  <c r="O134" i="2" s="1"/>
  <c r="J164" i="2"/>
  <c r="O164" i="2" s="1"/>
  <c r="J126" i="2"/>
  <c r="O126" i="2" s="1"/>
  <c r="J132" i="2"/>
  <c r="O132" i="2" s="1"/>
  <c r="J194" i="2"/>
  <c r="O194" i="2" s="1"/>
  <c r="J166" i="2"/>
  <c r="O166" i="2" s="1"/>
  <c r="J148" i="2"/>
  <c r="O148" i="2" s="1"/>
  <c r="J186" i="2"/>
  <c r="O186" i="2" s="1"/>
  <c r="J231" i="2"/>
  <c r="O231" i="2" s="1"/>
  <c r="J26" i="2"/>
  <c r="J106" i="2"/>
  <c r="O106" i="2" s="1"/>
  <c r="J77" i="2"/>
  <c r="O77" i="2" s="1"/>
  <c r="J128" i="2"/>
  <c r="O128" i="2" s="1"/>
  <c r="J115" i="2"/>
  <c r="O115" i="2" s="1"/>
  <c r="J78" i="2"/>
  <c r="O78" i="2" s="1"/>
  <c r="J127" i="2"/>
  <c r="O127" i="2" s="1"/>
  <c r="J197" i="2"/>
  <c r="O197" i="2" s="1"/>
  <c r="J244" i="2"/>
  <c r="O244" i="2" s="1"/>
  <c r="I17" i="2"/>
  <c r="K17" i="2"/>
  <c r="P17" i="2" s="1"/>
  <c r="Q17" i="2" s="1"/>
  <c r="J112" i="2"/>
  <c r="O112" i="2" s="1"/>
  <c r="J110" i="2"/>
  <c r="O110" i="2" s="1"/>
  <c r="K98" i="2" l="1"/>
  <c r="I98" i="2"/>
  <c r="P149" i="2"/>
  <c r="L149" i="2"/>
  <c r="I149" i="2"/>
  <c r="K125" i="2"/>
  <c r="P228" i="2"/>
  <c r="L228" i="2"/>
  <c r="I229" i="2"/>
  <c r="K229" i="2"/>
  <c r="I228" i="2"/>
  <c r="J125" i="2"/>
  <c r="O125" i="2" s="1"/>
  <c r="I33" i="2"/>
  <c r="K33" i="2"/>
  <c r="I30" i="2"/>
  <c r="K30" i="2"/>
  <c r="K38" i="2"/>
  <c r="I38" i="2"/>
  <c r="K37" i="2"/>
  <c r="I37" i="2"/>
  <c r="I39" i="2"/>
  <c r="K39" i="2"/>
  <c r="K40" i="2"/>
  <c r="I40" i="2"/>
  <c r="K36" i="2"/>
  <c r="I36" i="2"/>
  <c r="K41" i="2"/>
  <c r="I41" i="2"/>
  <c r="K222" i="2"/>
  <c r="I222" i="2"/>
  <c r="I208" i="2"/>
  <c r="K208" i="2"/>
  <c r="I219" i="2"/>
  <c r="K219" i="2"/>
  <c r="I215" i="2"/>
  <c r="K215" i="2"/>
  <c r="K210" i="2"/>
  <c r="I210" i="2"/>
  <c r="K209" i="2"/>
  <c r="I209" i="2"/>
  <c r="K218" i="2"/>
  <c r="I218" i="2"/>
  <c r="K207" i="2"/>
  <c r="I207" i="2"/>
  <c r="I203" i="2"/>
  <c r="K203" i="2"/>
  <c r="K202" i="2"/>
  <c r="I202" i="2"/>
  <c r="I216" i="2"/>
  <c r="K216" i="2"/>
  <c r="I205" i="2"/>
  <c r="K205" i="2"/>
  <c r="I204" i="2"/>
  <c r="K204" i="2"/>
  <c r="I217" i="2"/>
  <c r="K217" i="2"/>
  <c r="I227" i="2"/>
  <c r="K227" i="2"/>
  <c r="K214" i="2"/>
  <c r="I214" i="2"/>
  <c r="K223" i="2"/>
  <c r="I223" i="2"/>
  <c r="K212" i="2"/>
  <c r="I212" i="2"/>
  <c r="K224" i="2"/>
  <c r="I224" i="2"/>
  <c r="K221" i="2"/>
  <c r="I221" i="2"/>
  <c r="K213" i="2"/>
  <c r="I213" i="2"/>
  <c r="I206" i="2"/>
  <c r="K206" i="2"/>
  <c r="K220" i="2"/>
  <c r="I220" i="2"/>
  <c r="I201" i="2"/>
  <c r="K201" i="2"/>
  <c r="I199" i="2"/>
  <c r="K199" i="2"/>
  <c r="K31" i="2"/>
  <c r="I31" i="2"/>
  <c r="K29" i="2"/>
  <c r="I29" i="2"/>
  <c r="I32" i="2"/>
  <c r="K32" i="2"/>
  <c r="I238" i="2"/>
  <c r="K238" i="2"/>
  <c r="I124" i="2"/>
  <c r="K124" i="2"/>
  <c r="I35" i="2"/>
  <c r="K35" i="2"/>
  <c r="I147" i="2"/>
  <c r="K147" i="2"/>
  <c r="I145" i="2"/>
  <c r="K145" i="2"/>
  <c r="I89" i="2"/>
  <c r="K89" i="2"/>
  <c r="I54" i="2"/>
  <c r="K54" i="2"/>
  <c r="W17" i="2"/>
  <c r="L25" i="2"/>
  <c r="P25" i="2"/>
  <c r="Q25" i="2" s="1"/>
  <c r="K75" i="2"/>
  <c r="P75" i="2" s="1"/>
  <c r="Q75" i="2" s="1"/>
  <c r="I75" i="2"/>
  <c r="I103" i="2"/>
  <c r="K103" i="2"/>
  <c r="K77" i="2"/>
  <c r="P77" i="2" s="1"/>
  <c r="Q77" i="2" s="1"/>
  <c r="I77" i="2"/>
  <c r="I127" i="2"/>
  <c r="K127" i="2"/>
  <c r="P127" i="2" s="1"/>
  <c r="Q127" i="2" s="1"/>
  <c r="K239" i="2"/>
  <c r="P239" i="2" s="1"/>
  <c r="Q239" i="2" s="1"/>
  <c r="I239" i="2"/>
  <c r="I112" i="2"/>
  <c r="K112" i="2"/>
  <c r="I96" i="2"/>
  <c r="K96" i="2"/>
  <c r="I188" i="2"/>
  <c r="K188" i="2"/>
  <c r="K197" i="2"/>
  <c r="I197" i="2"/>
  <c r="K104" i="2"/>
  <c r="I104" i="2"/>
  <c r="I148" i="2"/>
  <c r="K148" i="2"/>
  <c r="K108" i="2"/>
  <c r="I108" i="2"/>
  <c r="K95" i="2"/>
  <c r="I95" i="2"/>
  <c r="K28" i="2"/>
  <c r="I28" i="2"/>
  <c r="K102" i="2"/>
  <c r="I102" i="2"/>
  <c r="I114" i="2"/>
  <c r="K114" i="2"/>
  <c r="K21" i="2"/>
  <c r="P21" i="2" s="1"/>
  <c r="Q21" i="2" s="1"/>
  <c r="I21" i="2"/>
  <c r="K56" i="2"/>
  <c r="I56" i="2"/>
  <c r="I53" i="2"/>
  <c r="K53" i="2"/>
  <c r="J23" i="2"/>
  <c r="O23" i="2" s="1"/>
  <c r="Q23" i="2" s="1"/>
  <c r="I23" i="2"/>
  <c r="K110" i="2"/>
  <c r="I110" i="2"/>
  <c r="K241" i="2"/>
  <c r="I241" i="2"/>
  <c r="I83" i="2"/>
  <c r="K83" i="2"/>
  <c r="I74" i="2"/>
  <c r="K74" i="2"/>
  <c r="P74" i="2" s="1"/>
  <c r="Q74" i="2" s="1"/>
  <c r="I146" i="2"/>
  <c r="K146" i="2"/>
  <c r="I100" i="2"/>
  <c r="K100" i="2"/>
  <c r="K106" i="2"/>
  <c r="I106" i="2"/>
  <c r="K231" i="2"/>
  <c r="I231" i="2"/>
  <c r="K244" i="2"/>
  <c r="I244" i="2"/>
  <c r="P18" i="2"/>
  <c r="Q18" i="2" s="1"/>
  <c r="I18" i="2"/>
  <c r="K80" i="2"/>
  <c r="P80" i="2" s="1"/>
  <c r="Q80" i="2" s="1"/>
  <c r="I80" i="2"/>
  <c r="K128" i="2"/>
  <c r="I128" i="2"/>
  <c r="I243" i="2"/>
  <c r="K243" i="2"/>
  <c r="P243" i="2" s="1"/>
  <c r="Q243" i="2" s="1"/>
  <c r="I82" i="2"/>
  <c r="K82" i="2"/>
  <c r="P82" i="2" s="1"/>
  <c r="Q82" i="2" s="1"/>
  <c r="I26" i="2"/>
  <c r="K26" i="2"/>
  <c r="K107" i="2"/>
  <c r="I107" i="2"/>
  <c r="K34" i="2"/>
  <c r="I34" i="2"/>
  <c r="K47" i="2"/>
  <c r="I47" i="2"/>
  <c r="K115" i="2"/>
  <c r="I115" i="2"/>
  <c r="I194" i="2"/>
  <c r="K194" i="2"/>
  <c r="I195" i="2"/>
  <c r="K195" i="2"/>
  <c r="I129" i="2"/>
  <c r="K129" i="2"/>
  <c r="K97" i="2"/>
  <c r="I97" i="2"/>
  <c r="K68" i="2"/>
  <c r="I68" i="2"/>
  <c r="L17" i="2"/>
  <c r="P98" i="2" l="1"/>
  <c r="L98" i="2"/>
  <c r="K179" i="2"/>
  <c r="Z237" i="2"/>
  <c r="Q149" i="2"/>
  <c r="J62" i="2"/>
  <c r="O62" i="2" s="1"/>
  <c r="Q228" i="2"/>
  <c r="W228" i="2" s="1"/>
  <c r="P229" i="2"/>
  <c r="L229" i="2"/>
  <c r="P125" i="2"/>
  <c r="L125" i="2"/>
  <c r="I125" i="2"/>
  <c r="P33" i="2"/>
  <c r="L33" i="2"/>
  <c r="P30" i="2"/>
  <c r="L30" i="2"/>
  <c r="P39" i="2"/>
  <c r="L39" i="2"/>
  <c r="P37" i="2"/>
  <c r="L37" i="2"/>
  <c r="P38" i="2"/>
  <c r="L38" i="2"/>
  <c r="P41" i="2"/>
  <c r="L41" i="2"/>
  <c r="L36" i="2"/>
  <c r="P36" i="2"/>
  <c r="P40" i="2"/>
  <c r="L40" i="2"/>
  <c r="P208" i="2"/>
  <c r="L208" i="2"/>
  <c r="P222" i="2"/>
  <c r="L222" i="2"/>
  <c r="P218" i="2"/>
  <c r="L218" i="2"/>
  <c r="P210" i="2"/>
  <c r="L210" i="2"/>
  <c r="P215" i="2"/>
  <c r="L215" i="2"/>
  <c r="L209" i="2"/>
  <c r="P209" i="2"/>
  <c r="P219" i="2"/>
  <c r="L219" i="2"/>
  <c r="P204" i="2"/>
  <c r="L204" i="2"/>
  <c r="P205" i="2"/>
  <c r="L205" i="2"/>
  <c r="P202" i="2"/>
  <c r="L202" i="2"/>
  <c r="P203" i="2"/>
  <c r="L203" i="2"/>
  <c r="L216" i="2"/>
  <c r="P216" i="2"/>
  <c r="L207" i="2"/>
  <c r="P207" i="2"/>
  <c r="P206" i="2"/>
  <c r="L206" i="2"/>
  <c r="L213" i="2"/>
  <c r="P213" i="2"/>
  <c r="P224" i="2"/>
  <c r="L224" i="2"/>
  <c r="P214" i="2"/>
  <c r="L214" i="2"/>
  <c r="P227" i="2"/>
  <c r="L227" i="2"/>
  <c r="P220" i="2"/>
  <c r="L220" i="2"/>
  <c r="L212" i="2"/>
  <c r="P212" i="2"/>
  <c r="P217" i="2"/>
  <c r="L217" i="2"/>
  <c r="P221" i="2"/>
  <c r="L221" i="2"/>
  <c r="P223" i="2"/>
  <c r="L223" i="2"/>
  <c r="P201" i="2"/>
  <c r="L201" i="2"/>
  <c r="P199" i="2"/>
  <c r="L199" i="2"/>
  <c r="P32" i="2"/>
  <c r="L32" i="2"/>
  <c r="P29" i="2"/>
  <c r="L29" i="2"/>
  <c r="P31" i="2"/>
  <c r="L31" i="2"/>
  <c r="P238" i="2"/>
  <c r="L238" i="2"/>
  <c r="P124" i="2"/>
  <c r="L124" i="2"/>
  <c r="P35" i="2"/>
  <c r="L35" i="2"/>
  <c r="P147" i="2"/>
  <c r="L147" i="2"/>
  <c r="L145" i="2"/>
  <c r="P145" i="2"/>
  <c r="K191" i="2"/>
  <c r="P89" i="2"/>
  <c r="L89" i="2"/>
  <c r="P54" i="2"/>
  <c r="L54" i="2"/>
  <c r="W23" i="2"/>
  <c r="L23" i="2"/>
  <c r="L68" i="2"/>
  <c r="P68" i="2"/>
  <c r="Q68" i="2" s="1"/>
  <c r="L231" i="2"/>
  <c r="P231" i="2"/>
  <c r="Q231" i="2" s="1"/>
  <c r="L106" i="2"/>
  <c r="P106" i="2"/>
  <c r="Q106" i="2" s="1"/>
  <c r="L110" i="2"/>
  <c r="P110" i="2"/>
  <c r="Q110" i="2" s="1"/>
  <c r="L148" i="2"/>
  <c r="P148" i="2"/>
  <c r="Q148" i="2" s="1"/>
  <c r="L96" i="2"/>
  <c r="P96" i="2"/>
  <c r="Q96" i="2" s="1"/>
  <c r="L103" i="2"/>
  <c r="P103" i="2"/>
  <c r="Q103" i="2" s="1"/>
  <c r="L129" i="2"/>
  <c r="P129" i="2"/>
  <c r="Q129" i="2" s="1"/>
  <c r="L100" i="2"/>
  <c r="P100" i="2"/>
  <c r="Q100" i="2" s="1"/>
  <c r="L115" i="2"/>
  <c r="P115" i="2"/>
  <c r="Q115" i="2" s="1"/>
  <c r="L194" i="2"/>
  <c r="P194" i="2"/>
  <c r="Q194" i="2" s="1"/>
  <c r="L114" i="2"/>
  <c r="P114" i="2"/>
  <c r="Q114" i="2" s="1"/>
  <c r="L102" i="2"/>
  <c r="P102" i="2"/>
  <c r="Q102" i="2" s="1"/>
  <c r="L95" i="2"/>
  <c r="P95" i="2"/>
  <c r="Q95" i="2" s="1"/>
  <c r="L197" i="2"/>
  <c r="P197" i="2"/>
  <c r="Q197" i="2" s="1"/>
  <c r="L34" i="2"/>
  <c r="P34" i="2"/>
  <c r="Q34" i="2" s="1"/>
  <c r="L107" i="2"/>
  <c r="P107" i="2"/>
  <c r="Q107" i="2" s="1"/>
  <c r="L128" i="2"/>
  <c r="P128" i="2"/>
  <c r="Q128" i="2" s="1"/>
  <c r="L244" i="2"/>
  <c r="P244" i="2"/>
  <c r="Q244" i="2" s="1"/>
  <c r="L241" i="2"/>
  <c r="L56" i="2"/>
  <c r="P56" i="2"/>
  <c r="Q56" i="2" s="1"/>
  <c r="L195" i="2"/>
  <c r="P195" i="2"/>
  <c r="Q195" i="2" s="1"/>
  <c r="L26" i="2"/>
  <c r="L83" i="2"/>
  <c r="P83" i="2"/>
  <c r="Q83" i="2" s="1"/>
  <c r="L53" i="2"/>
  <c r="L108" i="2"/>
  <c r="P108" i="2"/>
  <c r="Q108" i="2" s="1"/>
  <c r="L104" i="2"/>
  <c r="P104" i="2"/>
  <c r="Q104" i="2" s="1"/>
  <c r="L97" i="2"/>
  <c r="P97" i="2"/>
  <c r="Q97" i="2" s="1"/>
  <c r="L47" i="2"/>
  <c r="P47" i="2"/>
  <c r="L188" i="2"/>
  <c r="P188" i="2"/>
  <c r="Q188" i="2" s="1"/>
  <c r="L112" i="2"/>
  <c r="P112" i="2"/>
  <c r="Q112" i="2" s="1"/>
  <c r="L146" i="2"/>
  <c r="P146" i="2"/>
  <c r="Q146" i="2" s="1"/>
  <c r="L28" i="2"/>
  <c r="P28" i="2"/>
  <c r="Q28" i="2" s="1"/>
  <c r="I132" i="2"/>
  <c r="K132" i="2"/>
  <c r="I134" i="2"/>
  <c r="K134" i="2"/>
  <c r="L74" i="2"/>
  <c r="L243" i="2"/>
  <c r="I78" i="2"/>
  <c r="K78" i="2"/>
  <c r="P78" i="2" s="1"/>
  <c r="Q78" i="2" s="1"/>
  <c r="L21" i="2"/>
  <c r="L127" i="2"/>
  <c r="L82" i="2"/>
  <c r="L75" i="2"/>
  <c r="L80" i="2"/>
  <c r="L18" i="2"/>
  <c r="W18" i="2" s="1"/>
  <c r="L239" i="2"/>
  <c r="L77" i="2"/>
  <c r="O49" i="2"/>
  <c r="O85" i="2"/>
  <c r="O70" i="2"/>
  <c r="W80" i="2"/>
  <c r="W127" i="2"/>
  <c r="W74" i="2"/>
  <c r="W243" i="2"/>
  <c r="W21" i="2"/>
  <c r="W75" i="2"/>
  <c r="W239" i="2"/>
  <c r="W25" i="2"/>
  <c r="Q98" i="2" l="1"/>
  <c r="W98" i="2" s="1"/>
  <c r="I179" i="2"/>
  <c r="P179" i="2"/>
  <c r="L179" i="2"/>
  <c r="I169" i="2"/>
  <c r="I150" i="2"/>
  <c r="K150" i="2"/>
  <c r="W149" i="2"/>
  <c r="K144" i="2"/>
  <c r="I144" i="2"/>
  <c r="I130" i="2"/>
  <c r="K130" i="2"/>
  <c r="K152" i="2"/>
  <c r="Q229" i="2"/>
  <c r="I171" i="2"/>
  <c r="K171" i="2"/>
  <c r="I196" i="2"/>
  <c r="I174" i="2"/>
  <c r="K174" i="2"/>
  <c r="K186" i="2"/>
  <c r="I176" i="2"/>
  <c r="K176" i="2"/>
  <c r="K185" i="2"/>
  <c r="I185" i="2"/>
  <c r="K161" i="2"/>
  <c r="I211" i="2"/>
  <c r="K211" i="2"/>
  <c r="I225" i="2"/>
  <c r="K226" i="2"/>
  <c r="I158" i="2"/>
  <c r="K158" i="2"/>
  <c r="Q125" i="2"/>
  <c r="Q33" i="2"/>
  <c r="K153" i="2"/>
  <c r="I153" i="2"/>
  <c r="K154" i="2"/>
  <c r="I154" i="2"/>
  <c r="I155" i="2"/>
  <c r="K155" i="2"/>
  <c r="I142" i="2"/>
  <c r="Q30" i="2"/>
  <c r="Q38" i="2"/>
  <c r="W38" i="2" s="1"/>
  <c r="Q37" i="2"/>
  <c r="W37" i="2" s="1"/>
  <c r="Q39" i="2"/>
  <c r="W39" i="2" s="1"/>
  <c r="Q40" i="2"/>
  <c r="W40" i="2" s="1"/>
  <c r="Q41" i="2"/>
  <c r="W41" i="2" s="1"/>
  <c r="Q36" i="2"/>
  <c r="W36" i="2" s="1"/>
  <c r="Q222" i="2"/>
  <c r="W222" i="2" s="1"/>
  <c r="Q208" i="2"/>
  <c r="W208" i="2" s="1"/>
  <c r="Q215" i="2"/>
  <c r="W215" i="2" s="1"/>
  <c r="Q219" i="2"/>
  <c r="W219" i="2" s="1"/>
  <c r="Q210" i="2"/>
  <c r="W210" i="2" s="1"/>
  <c r="Q209" i="2"/>
  <c r="Q218" i="2"/>
  <c r="W218" i="2" s="1"/>
  <c r="Q202" i="2"/>
  <c r="W202" i="2" s="1"/>
  <c r="Q207" i="2"/>
  <c r="W207" i="2" s="1"/>
  <c r="Q205" i="2"/>
  <c r="W205" i="2" s="1"/>
  <c r="Q216" i="2"/>
  <c r="W216" i="2" s="1"/>
  <c r="Q203" i="2"/>
  <c r="W203" i="2" s="1"/>
  <c r="Q204" i="2"/>
  <c r="W204" i="2" s="1"/>
  <c r="Q223" i="2"/>
  <c r="W223" i="2" s="1"/>
  <c r="Q220" i="2"/>
  <c r="Q224" i="2"/>
  <c r="W224" i="2" s="1"/>
  <c r="Q213" i="2"/>
  <c r="Q221" i="2"/>
  <c r="W221" i="2" s="1"/>
  <c r="Q227" i="2"/>
  <c r="Q217" i="2"/>
  <c r="W217" i="2" s="1"/>
  <c r="Q212" i="2"/>
  <c r="Q214" i="2"/>
  <c r="W214" i="2" s="1"/>
  <c r="Q206" i="2"/>
  <c r="Q201" i="2"/>
  <c r="W201" i="2" s="1"/>
  <c r="Q199" i="2"/>
  <c r="W199" i="2" s="1"/>
  <c r="K237" i="2"/>
  <c r="I237" i="2"/>
  <c r="Q31" i="2"/>
  <c r="W31" i="2" s="1"/>
  <c r="Q29" i="2"/>
  <c r="W29" i="2" s="1"/>
  <c r="Q32" i="2"/>
  <c r="W32" i="2" s="1"/>
  <c r="Q238" i="2"/>
  <c r="W238" i="2" s="1"/>
  <c r="I187" i="2"/>
  <c r="I126" i="2"/>
  <c r="K126" i="2"/>
  <c r="I191" i="2"/>
  <c r="Q124" i="2"/>
  <c r="K122" i="2"/>
  <c r="Q35" i="2"/>
  <c r="K166" i="2"/>
  <c r="K164" i="2"/>
  <c r="Q147" i="2"/>
  <c r="Q145" i="2"/>
  <c r="K190" i="2"/>
  <c r="I190" i="2"/>
  <c r="Q89" i="2"/>
  <c r="Q54" i="2"/>
  <c r="W34" i="2"/>
  <c r="L134" i="2"/>
  <c r="P134" i="2"/>
  <c r="Q134" i="2" s="1"/>
  <c r="Q47" i="2"/>
  <c r="Q49" i="2" s="1"/>
  <c r="P49" i="2"/>
  <c r="L191" i="2"/>
  <c r="P191" i="2"/>
  <c r="Q191" i="2" s="1"/>
  <c r="L132" i="2"/>
  <c r="P132" i="2"/>
  <c r="Q132" i="2" s="1"/>
  <c r="L78" i="2"/>
  <c r="P85" i="2"/>
  <c r="U72" i="2" s="1"/>
  <c r="W77" i="2"/>
  <c r="W82" i="2"/>
  <c r="K133" i="2"/>
  <c r="I133" i="2"/>
  <c r="I135" i="2"/>
  <c r="K135" i="2"/>
  <c r="I136" i="2"/>
  <c r="K136" i="2"/>
  <c r="K62" i="2"/>
  <c r="I62" i="2"/>
  <c r="I192" i="2"/>
  <c r="K192" i="2"/>
  <c r="W83" i="2"/>
  <c r="W128" i="2"/>
  <c r="O91" i="2"/>
  <c r="T66" i="2"/>
  <c r="T72" i="2"/>
  <c r="W100" i="2"/>
  <c r="T45" i="2"/>
  <c r="O181" i="2"/>
  <c r="O117" i="2"/>
  <c r="W112" i="2"/>
  <c r="W96" i="2"/>
  <c r="W56" i="2"/>
  <c r="W194" i="2"/>
  <c r="W195" i="2"/>
  <c r="W102" i="2"/>
  <c r="W115" i="2"/>
  <c r="W197" i="2"/>
  <c r="W110" i="2"/>
  <c r="W104" i="2"/>
  <c r="W95" i="2"/>
  <c r="W103" i="2"/>
  <c r="W188" i="2"/>
  <c r="W68" i="2"/>
  <c r="W106" i="2"/>
  <c r="W28" i="2"/>
  <c r="W244" i="2"/>
  <c r="W97" i="2"/>
  <c r="W108" i="2"/>
  <c r="W148" i="2"/>
  <c r="W146" i="2"/>
  <c r="W114" i="2"/>
  <c r="W231" i="2"/>
  <c r="W107" i="2"/>
  <c r="O64" i="2"/>
  <c r="Q179" i="2" l="1"/>
  <c r="U45" i="2"/>
  <c r="V45" i="2"/>
  <c r="K169" i="2"/>
  <c r="P169" i="2" s="1"/>
  <c r="P150" i="2"/>
  <c r="Q150" i="2" s="1"/>
  <c r="L150" i="2"/>
  <c r="P144" i="2"/>
  <c r="Q144" i="2" s="1"/>
  <c r="W144" i="2" s="1"/>
  <c r="L144" i="2"/>
  <c r="P130" i="2"/>
  <c r="Q130" i="2" s="1"/>
  <c r="L130" i="2"/>
  <c r="I152" i="2"/>
  <c r="W229" i="2"/>
  <c r="L171" i="2"/>
  <c r="P171" i="2"/>
  <c r="Q171" i="2" s="1"/>
  <c r="K196" i="2"/>
  <c r="L196" i="2" s="1"/>
  <c r="I172" i="2"/>
  <c r="K172" i="2"/>
  <c r="P174" i="2"/>
  <c r="Q174" i="2" s="1"/>
  <c r="W174" i="2" s="1"/>
  <c r="L174" i="2"/>
  <c r="I186" i="2"/>
  <c r="I177" i="2"/>
  <c r="K177" i="2"/>
  <c r="I161" i="2"/>
  <c r="L185" i="2"/>
  <c r="P185" i="2"/>
  <c r="Q185" i="2" s="1"/>
  <c r="L176" i="2"/>
  <c r="P176" i="2"/>
  <c r="Q176" i="2" s="1"/>
  <c r="W176" i="2" s="1"/>
  <c r="P186" i="2"/>
  <c r="L186" i="2"/>
  <c r="P211" i="2"/>
  <c r="Q211" i="2" s="1"/>
  <c r="W211" i="2" s="1"/>
  <c r="L211" i="2"/>
  <c r="K225" i="2"/>
  <c r="L225" i="2" s="1"/>
  <c r="I162" i="2"/>
  <c r="K162" i="2"/>
  <c r="I226" i="2"/>
  <c r="K160" i="2"/>
  <c r="I160" i="2"/>
  <c r="P226" i="2"/>
  <c r="Q226" i="2" s="1"/>
  <c r="W226" i="2" s="1"/>
  <c r="L226" i="2"/>
  <c r="P158" i="2"/>
  <c r="Q158" i="2" s="1"/>
  <c r="L158" i="2"/>
  <c r="P161" i="2"/>
  <c r="Q161" i="2" s="1"/>
  <c r="W161" i="2" s="1"/>
  <c r="L161" i="2"/>
  <c r="W125" i="2"/>
  <c r="K142" i="2"/>
  <c r="L142" i="2" s="1"/>
  <c r="W33" i="2"/>
  <c r="L155" i="2"/>
  <c r="P155" i="2"/>
  <c r="P154" i="2"/>
  <c r="L154" i="2"/>
  <c r="P153" i="2"/>
  <c r="L153" i="2"/>
  <c r="P152" i="2"/>
  <c r="L152" i="2"/>
  <c r="I156" i="2"/>
  <c r="K156" i="2"/>
  <c r="W30" i="2"/>
  <c r="W209" i="2"/>
  <c r="W206" i="2"/>
  <c r="W213" i="2"/>
  <c r="W212" i="2"/>
  <c r="W227" i="2"/>
  <c r="W220" i="2"/>
  <c r="P237" i="2"/>
  <c r="L237" i="2"/>
  <c r="K187" i="2"/>
  <c r="P187" i="2" s="1"/>
  <c r="Q187" i="2" s="1"/>
  <c r="P126" i="2"/>
  <c r="L126" i="2"/>
  <c r="I122" i="2"/>
  <c r="W124" i="2"/>
  <c r="I166" i="2"/>
  <c r="W35" i="2"/>
  <c r="I164" i="2"/>
  <c r="K167" i="2"/>
  <c r="I167" i="2"/>
  <c r="W147" i="2"/>
  <c r="W145" i="2"/>
  <c r="P190" i="2"/>
  <c r="L190" i="2"/>
  <c r="W89" i="2"/>
  <c r="Q85" i="2"/>
  <c r="V72" i="2" s="1"/>
  <c r="W54" i="2"/>
  <c r="W134" i="2"/>
  <c r="W47" i="2"/>
  <c r="L192" i="2"/>
  <c r="P192" i="2"/>
  <c r="Q192" i="2" s="1"/>
  <c r="L136" i="2"/>
  <c r="P136" i="2"/>
  <c r="Q136" i="2" s="1"/>
  <c r="L133" i="2"/>
  <c r="P133" i="2"/>
  <c r="Q133" i="2" s="1"/>
  <c r="L166" i="2"/>
  <c r="P166" i="2"/>
  <c r="Q166" i="2" s="1"/>
  <c r="L122" i="2"/>
  <c r="P122" i="2"/>
  <c r="Q122" i="2" s="1"/>
  <c r="L62" i="2"/>
  <c r="P62" i="2"/>
  <c r="Q62" i="2" s="1"/>
  <c r="L135" i="2"/>
  <c r="P135" i="2"/>
  <c r="Q135" i="2" s="1"/>
  <c r="L164" i="2"/>
  <c r="P164" i="2"/>
  <c r="Q164" i="2" s="1"/>
  <c r="W49" i="2"/>
  <c r="W78" i="2"/>
  <c r="I121" i="2"/>
  <c r="K121" i="2"/>
  <c r="P121" i="2" s="1"/>
  <c r="Q121" i="2" s="1"/>
  <c r="T140" i="2"/>
  <c r="T60" i="2"/>
  <c r="T87" i="2"/>
  <c r="T93" i="2"/>
  <c r="O233" i="2"/>
  <c r="W191" i="2"/>
  <c r="W132" i="2"/>
  <c r="W179" i="2" l="1"/>
  <c r="L169" i="2"/>
  <c r="W150" i="2"/>
  <c r="W130" i="2"/>
  <c r="W171" i="2"/>
  <c r="P196" i="2"/>
  <c r="Q196" i="2" s="1"/>
  <c r="W196" i="2" s="1"/>
  <c r="P172" i="2"/>
  <c r="Q172" i="2" s="1"/>
  <c r="W172" i="2" s="1"/>
  <c r="L172" i="2"/>
  <c r="P177" i="2"/>
  <c r="L177" i="2"/>
  <c r="Q186" i="2"/>
  <c r="W186" i="2" s="1"/>
  <c r="P225" i="2"/>
  <c r="Q225" i="2" s="1"/>
  <c r="W225" i="2" s="1"/>
  <c r="P162" i="2"/>
  <c r="L162" i="2"/>
  <c r="L160" i="2"/>
  <c r="P160" i="2"/>
  <c r="Q160" i="2" s="1"/>
  <c r="W160" i="2" s="1"/>
  <c r="W158" i="2"/>
  <c r="P142" i="2"/>
  <c r="Q142" i="2" s="1"/>
  <c r="Q169" i="2"/>
  <c r="Q152" i="2"/>
  <c r="W152" i="2" s="1"/>
  <c r="Q153" i="2"/>
  <c r="W153" i="2" s="1"/>
  <c r="Q154" i="2"/>
  <c r="W154" i="2" s="1"/>
  <c r="P156" i="2"/>
  <c r="L156" i="2"/>
  <c r="Q155" i="2"/>
  <c r="W155" i="2" s="1"/>
  <c r="Q237" i="2"/>
  <c r="Y237" i="2" s="1"/>
  <c r="L187" i="2"/>
  <c r="W187" i="2"/>
  <c r="Q126" i="2"/>
  <c r="W126" i="2" s="1"/>
  <c r="P167" i="2"/>
  <c r="L167" i="2"/>
  <c r="Q190" i="2"/>
  <c r="W85" i="2"/>
  <c r="P91" i="2"/>
  <c r="U87" i="2" s="1"/>
  <c r="W192" i="2"/>
  <c r="W166" i="2"/>
  <c r="W133" i="2"/>
  <c r="O138" i="2"/>
  <c r="T119" i="2" s="1"/>
  <c r="W135" i="2"/>
  <c r="P117" i="2"/>
  <c r="U93" i="2" s="1"/>
  <c r="L121" i="2"/>
  <c r="W129" i="2"/>
  <c r="W185" i="2"/>
  <c r="T183" i="2"/>
  <c r="W122" i="2"/>
  <c r="Q70" i="2"/>
  <c r="V66" i="2" s="1"/>
  <c r="W164" i="2"/>
  <c r="W62" i="2"/>
  <c r="P64" i="2"/>
  <c r="W237" i="2" l="1"/>
  <c r="W142" i="2"/>
  <c r="Q177" i="2"/>
  <c r="W177" i="2" s="1"/>
  <c r="Q162" i="2"/>
  <c r="W162" i="2" s="1"/>
  <c r="W169" i="2"/>
  <c r="Q156" i="2"/>
  <c r="Q117" i="2"/>
  <c r="V93" i="2" s="1"/>
  <c r="Q138" i="2"/>
  <c r="V119" i="2" s="1"/>
  <c r="Q167" i="2"/>
  <c r="W167" i="2" s="1"/>
  <c r="W190" i="2"/>
  <c r="Q91" i="2"/>
  <c r="W121" i="2"/>
  <c r="P233" i="2"/>
  <c r="W136" i="2"/>
  <c r="U60" i="2"/>
  <c r="P70" i="2"/>
  <c r="Q233" i="2"/>
  <c r="P138" i="2"/>
  <c r="P181" i="2"/>
  <c r="Q64" i="2"/>
  <c r="V60" i="2" s="1"/>
  <c r="W156" i="2" l="1"/>
  <c r="W117" i="2"/>
  <c r="Q181" i="2"/>
  <c r="V140" i="2" s="1"/>
  <c r="V87" i="2"/>
  <c r="W91" i="2"/>
  <c r="V183" i="2"/>
  <c r="U66" i="2"/>
  <c r="W70" i="2"/>
  <c r="U140" i="2"/>
  <c r="U119" i="2"/>
  <c r="W138" i="2"/>
  <c r="W64" i="2"/>
  <c r="U183" i="2"/>
  <c r="W233" i="2"/>
  <c r="W181" i="2" l="1"/>
  <c r="D241" i="2" l="1"/>
  <c r="D26" i="2"/>
  <c r="D53" i="2"/>
  <c r="O53" i="2" l="1"/>
  <c r="P53" i="2"/>
  <c r="P58" i="2" s="1"/>
  <c r="U51" i="2" s="1"/>
  <c r="O26" i="2"/>
  <c r="P26" i="2"/>
  <c r="P43" i="2" s="1"/>
  <c r="O241" i="2"/>
  <c r="P241" i="2"/>
  <c r="P246" i="2" s="1"/>
  <c r="P249" i="2" l="1"/>
  <c r="Q241" i="2"/>
  <c r="Q26" i="2"/>
  <c r="Q53" i="2"/>
  <c r="Q58" i="2" s="1"/>
  <c r="V51" i="2" s="1"/>
  <c r="O246" i="2"/>
  <c r="O58" i="2"/>
  <c r="O43" i="2"/>
  <c r="U15" i="2"/>
  <c r="U235" i="2"/>
  <c r="W241" i="2" l="1"/>
  <c r="AA237" i="2"/>
  <c r="O249" i="2"/>
  <c r="T15" i="2"/>
  <c r="Q43" i="2"/>
  <c r="Q246" i="2"/>
  <c r="T235" i="2"/>
  <c r="W26" i="2"/>
  <c r="W53" i="2"/>
  <c r="T51" i="2"/>
  <c r="W58" i="2"/>
  <c r="Q249" i="2" l="1"/>
  <c r="V15" i="2"/>
  <c r="W246" i="2"/>
  <c r="W43" i="2"/>
  <c r="V235" i="2"/>
  <c r="R179" i="2" l="1"/>
  <c r="R98" i="2"/>
  <c r="R149" i="2"/>
  <c r="R130" i="2" l="1"/>
  <c r="R228" i="2"/>
  <c r="R229" i="2"/>
  <c r="R33" i="2"/>
  <c r="R125" i="2"/>
  <c r="R177" i="2"/>
  <c r="R176" i="2"/>
  <c r="R171" i="2"/>
  <c r="R174" i="2"/>
  <c r="R169" i="2"/>
  <c r="R172" i="2"/>
  <c r="R158" i="2"/>
  <c r="R162" i="2"/>
  <c r="R160" i="2"/>
  <c r="R161" i="2"/>
  <c r="R154" i="2"/>
  <c r="R153" i="2"/>
  <c r="R152" i="2"/>
  <c r="R155" i="2"/>
  <c r="R156" i="2"/>
  <c r="R144" i="2"/>
  <c r="R150" i="2"/>
  <c r="R30" i="2"/>
  <c r="R37" i="2"/>
  <c r="R39" i="2"/>
  <c r="R38" i="2"/>
  <c r="R41" i="2"/>
  <c r="R40" i="2"/>
  <c r="R36" i="2"/>
  <c r="R225" i="2"/>
  <c r="R222" i="2"/>
  <c r="R226" i="2"/>
  <c r="R208" i="2"/>
  <c r="R211" i="2"/>
  <c r="R210" i="2"/>
  <c r="R219" i="2"/>
  <c r="R218" i="2"/>
  <c r="R209" i="2"/>
  <c r="R215" i="2"/>
  <c r="R204" i="2"/>
  <c r="R205" i="2"/>
  <c r="R207" i="2"/>
  <c r="R203" i="2"/>
  <c r="R216" i="2"/>
  <c r="R202" i="2"/>
  <c r="R206" i="2"/>
  <c r="R212" i="2"/>
  <c r="R213" i="2"/>
  <c r="R227" i="2"/>
  <c r="R223" i="2"/>
  <c r="R220" i="2"/>
  <c r="R214" i="2"/>
  <c r="R217" i="2"/>
  <c r="R224" i="2"/>
  <c r="R221" i="2"/>
  <c r="R201" i="2"/>
  <c r="R199" i="2"/>
  <c r="R32" i="2"/>
  <c r="R29" i="2"/>
  <c r="R31" i="2"/>
  <c r="R238" i="2"/>
  <c r="R124" i="2"/>
  <c r="R35" i="2"/>
  <c r="R167" i="2"/>
  <c r="R145" i="2"/>
  <c r="R147" i="2"/>
  <c r="R190" i="2"/>
  <c r="R187" i="2"/>
  <c r="R110" i="2"/>
  <c r="R243" i="2"/>
  <c r="R186" i="2"/>
  <c r="R97" i="2"/>
  <c r="R58" i="2"/>
  <c r="R181" i="2"/>
  <c r="R103" i="2"/>
  <c r="R80" i="2"/>
  <c r="R70" i="2"/>
  <c r="R127" i="2"/>
  <c r="R121" i="2"/>
  <c r="W249" i="2"/>
  <c r="R195" i="2"/>
  <c r="R25" i="2"/>
  <c r="R126" i="2"/>
  <c r="R74" i="2"/>
  <c r="R246" i="2"/>
  <c r="R47" i="2"/>
  <c r="R185" i="2"/>
  <c r="R115" i="2"/>
  <c r="R112" i="2"/>
  <c r="R18" i="2"/>
  <c r="R197" i="2"/>
  <c r="R83" i="2"/>
  <c r="R53" i="2"/>
  <c r="R129" i="2"/>
  <c r="R128" i="2"/>
  <c r="R104" i="2"/>
  <c r="R117" i="2"/>
  <c r="R64" i="2"/>
  <c r="R100" i="2"/>
  <c r="R77" i="2"/>
  <c r="R136" i="2"/>
  <c r="R194" i="2"/>
  <c r="R28" i="2"/>
  <c r="R192" i="2"/>
  <c r="R82" i="2"/>
  <c r="R75" i="2"/>
  <c r="R96" i="2"/>
  <c r="R95" i="2"/>
  <c r="R23" i="2"/>
  <c r="R62" i="2"/>
  <c r="R146" i="2"/>
  <c r="R196" i="2"/>
  <c r="R166" i="2"/>
  <c r="R241" i="2"/>
  <c r="R54" i="2"/>
  <c r="R49" i="2"/>
  <c r="R34" i="2"/>
  <c r="R237" i="2"/>
  <c r="R191" i="2"/>
  <c r="R138" i="2"/>
  <c r="R108" i="2"/>
  <c r="R233" i="2"/>
  <c r="R148" i="2"/>
  <c r="R68" i="2"/>
  <c r="R122" i="2"/>
  <c r="R21" i="2"/>
  <c r="R91" i="2"/>
  <c r="R132" i="2"/>
  <c r="R133" i="2"/>
  <c r="R43" i="2"/>
  <c r="R102" i="2"/>
  <c r="R106" i="2"/>
  <c r="R56" i="2"/>
  <c r="R134" i="2"/>
  <c r="R89" i="2"/>
  <c r="R85" i="2"/>
  <c r="R244" i="2"/>
  <c r="R107" i="2"/>
  <c r="R114" i="2"/>
  <c r="R142" i="2"/>
  <c r="R17" i="2"/>
  <c r="R164" i="2"/>
  <c r="R188" i="2"/>
  <c r="R231" i="2"/>
  <c r="R135" i="2"/>
  <c r="R239" i="2"/>
  <c r="R78" i="2"/>
  <c r="R26" i="2"/>
  <c r="R249" i="2" l="1"/>
</calcChain>
</file>

<file path=xl/sharedStrings.xml><?xml version="1.0" encoding="utf-8"?>
<sst xmlns="http://schemas.openxmlformats.org/spreadsheetml/2006/main" count="769" uniqueCount="467">
  <si>
    <t>Descrição</t>
  </si>
  <si>
    <t>Quantidade</t>
  </si>
  <si>
    <t>Mão de obra</t>
  </si>
  <si>
    <t xml:space="preserve">DATA DO DOCUMENTO: </t>
  </si>
  <si>
    <t>Total</t>
  </si>
  <si>
    <t>Item</t>
  </si>
  <si>
    <t>Total (R$)</t>
  </si>
  <si>
    <t>CONDUTORES</t>
  </si>
  <si>
    <t>m</t>
  </si>
  <si>
    <t>m²</t>
  </si>
  <si>
    <t>un</t>
  </si>
  <si>
    <t>m³</t>
  </si>
  <si>
    <t>Incidência</t>
  </si>
  <si>
    <t>Item nº</t>
  </si>
  <si>
    <t>Unidade</t>
  </si>
  <si>
    <t>Custo Unitário (R$)</t>
  </si>
  <si>
    <t>Material</t>
  </si>
  <si>
    <t>BDI Adotado</t>
  </si>
  <si>
    <t>Mão de Obra</t>
  </si>
  <si>
    <t>Total do item (R$)</t>
  </si>
  <si>
    <t>01</t>
  </si>
  <si>
    <t>01.01</t>
  </si>
  <si>
    <t>01.01.01</t>
  </si>
  <si>
    <t>01.02</t>
  </si>
  <si>
    <t>Total do Item ===&gt;</t>
  </si>
  <si>
    <t>Total Geral com BDI ===&gt;</t>
  </si>
  <si>
    <t>02</t>
  </si>
  <si>
    <t>03</t>
  </si>
  <si>
    <t>04</t>
  </si>
  <si>
    <t>05</t>
  </si>
  <si>
    <t>06</t>
  </si>
  <si>
    <t>07</t>
  </si>
  <si>
    <t>08</t>
  </si>
  <si>
    <t>09</t>
  </si>
  <si>
    <t xml:space="preserve">un </t>
  </si>
  <si>
    <t>PLACA DE OBRA</t>
  </si>
  <si>
    <t>CAIXAS</t>
  </si>
  <si>
    <t>PINTURAS</t>
  </si>
  <si>
    <t>PISOS</t>
  </si>
  <si>
    <t>ELETRODUTOS</t>
  </si>
  <si>
    <t>SERVIÇOS INICIAIS</t>
  </si>
  <si>
    <t>APROVAÇÃO DE PROJETOS, LICENÇAS, TAXAS E EMOLUMENTOS</t>
  </si>
  <si>
    <t>MDO</t>
  </si>
  <si>
    <t>h</t>
  </si>
  <si>
    <t>MAT</t>
  </si>
  <si>
    <t>02.01.01</t>
  </si>
  <si>
    <t>SERVIÇOS TÉCNICOS E DE APOIO</t>
  </si>
  <si>
    <t>SERVIÇOS DE APOIO</t>
  </si>
  <si>
    <t>03.01</t>
  </si>
  <si>
    <t>CRONOGRAMA FÍSICO-FINANCEIRO</t>
  </si>
  <si>
    <t>Incidência (%)</t>
  </si>
  <si>
    <t>TOTAL</t>
  </si>
  <si>
    <t>TOTAL ACUMULADO</t>
  </si>
  <si>
    <t>PERCENTUAL</t>
  </si>
  <si>
    <t>PERCENTUAL ACUMULADO</t>
  </si>
  <si>
    <t>Preço Unitário com BDI (R$)</t>
  </si>
  <si>
    <t>10</t>
  </si>
  <si>
    <t>11</t>
  </si>
  <si>
    <t>01.02.02</t>
  </si>
  <si>
    <t>02.01</t>
  </si>
  <si>
    <t>12</t>
  </si>
  <si>
    <t>DESPESAS ADIMINSTRATIVAS</t>
  </si>
  <si>
    <t>INSTALAÇÕES DE AR CONDICIONADO E VENTILAÇÃO MECÂNICA</t>
  </si>
  <si>
    <t>MOBILIZAÇÃO</t>
  </si>
  <si>
    <t>DEPESAS COM PESSOAL</t>
  </si>
  <si>
    <t>SERVIÇOS TÉCNICOS</t>
  </si>
  <si>
    <t>PINTURA EM METAIS</t>
  </si>
  <si>
    <t>ACESSÓRIOS DA REDE DE DUTOS</t>
  </si>
  <si>
    <t>GRELHAS</t>
  </si>
  <si>
    <t>01.03</t>
  </si>
  <si>
    <t>01.03.01</t>
  </si>
  <si>
    <t>03.02</t>
  </si>
  <si>
    <t>03.02.01</t>
  </si>
  <si>
    <t>PLACA DE OBRA - MEDIDAS CONFORME MEMORIAL DE PROJETO</t>
  </si>
  <si>
    <t>MÃO DE OBRA AUXILIAR PARA MOBILIZAÇÃO</t>
  </si>
  <si>
    <t>GUINDAUTO HIDRÁULICO, CAPACIDADE MÁXIMA DE CARGA 6500 KG, MOMENTO MÁXIMO DE CARGA 5,8 TM, ALCANCE MÁXIMO HORIZONTAL 7,60 M, INCLUSIVE CAMINHÃO TOCO PBT 9.700 KG, POTÊNCIA DE 160 CV PARA MOBILIZAÇÃO</t>
  </si>
  <si>
    <t>01.01.02</t>
  </si>
  <si>
    <t>01.02.02.01</t>
  </si>
  <si>
    <t>ISOLAMENTO DA OBRA</t>
  </si>
  <si>
    <t>ART, ANOTAÇÃO DE RESPONSABILIDADE TÉCNICA.
PARA EXECUÇÃO DE OBRAS ACIMA DE R$ 15.000,01.</t>
  </si>
  <si>
    <t>REDE DE DUTOS</t>
  </si>
  <si>
    <t>VENEZIANAS</t>
  </si>
  <si>
    <t>mês</t>
  </si>
  <si>
    <t>QUADROS ELÉTRICOS E PAINEIS</t>
  </si>
  <si>
    <t>REMOÇÃO DE ENTULHO</t>
  </si>
  <si>
    <t>dia</t>
  </si>
  <si>
    <t>LIMPEZA FINAL DE OBRA</t>
  </si>
  <si>
    <t>DESMOBILIZAÇÃO</t>
  </si>
  <si>
    <t>MÃO DE OBRA AUXILIAR PARA DESMOBILIZAÇÃO</t>
  </si>
  <si>
    <t>GUINDAUTO HIDRÁULICO, CAPACIDADE MÁXIMA DE CARGA 6500 KG, MOMENTO MÁXIMO DE CARGA 5,8 TM, ALCANCE MÁXIMO HORIZONTAL 7,60 M, INCLUSIVE CAMINHÃO TOCO PBT 9.700 KG, POTÊNCIA DE 160 CV PARA DESMOBILIZAÇÃO</t>
  </si>
  <si>
    <t>LIMPEZA</t>
  </si>
  <si>
    <t>LIMPEZA, SERVIÇOS FINAIS E DESMOBILIZAÇÃO</t>
  </si>
  <si>
    <t>SERVIÇOS FINAIS</t>
  </si>
  <si>
    <t>INSTALAÇÕES PROVISÓRIAS E DE CANTEIROS DE OBRAS</t>
  </si>
  <si>
    <t>ADMINISTRAÇÃO LOCAL DO OBRA</t>
  </si>
  <si>
    <t>LICENÇA MUNICIPAL PARA OBRAS</t>
  </si>
  <si>
    <t>01.03.02</t>
  </si>
  <si>
    <t>PROJETO - AS BUILT</t>
  </si>
  <si>
    <t>ANDAIME METÁLICO TUBULAR DE ENCAIXE, TIPO TORRE.
LOCAÇÃO, MONTAGEM E DESMONTAGEM.</t>
  </si>
  <si>
    <t>m/mês</t>
  </si>
  <si>
    <t>LIMPEZA DIÁRIA DE OBRA</t>
  </si>
  <si>
    <t>03.01.01</t>
  </si>
  <si>
    <t>DEMOLIÇÕES, REMOÇÕES, RETIRADAS E FUROS</t>
  </si>
  <si>
    <t>01.04</t>
  </si>
  <si>
    <t>01.04.01</t>
  </si>
  <si>
    <t>01.04.02</t>
  </si>
  <si>
    <t>01.04.03</t>
  </si>
  <si>
    <t>01.04.04</t>
  </si>
  <si>
    <t>01.04.05</t>
  </si>
  <si>
    <t>01.04.06</t>
  </si>
  <si>
    <t>01.04.07</t>
  </si>
  <si>
    <t>01.04.08</t>
  </si>
  <si>
    <t>01.04.10</t>
  </si>
  <si>
    <t>01.04.11</t>
  </si>
  <si>
    <t>01.04.12</t>
  </si>
  <si>
    <t>01.04.13</t>
  </si>
  <si>
    <t>01.04.14</t>
  </si>
  <si>
    <t>07.01</t>
  </si>
  <si>
    <t>07.01.01</t>
  </si>
  <si>
    <t>10.01</t>
  </si>
  <si>
    <t>10.01.01</t>
  </si>
  <si>
    <t>10.02</t>
  </si>
  <si>
    <t>10.02.01</t>
  </si>
  <si>
    <t>11.01</t>
  </si>
  <si>
    <t>11.01.01</t>
  </si>
  <si>
    <t>11.01.02</t>
  </si>
  <si>
    <t>11.02</t>
  </si>
  <si>
    <t>11.02.01</t>
  </si>
  <si>
    <t>10.03</t>
  </si>
  <si>
    <t>10.03.01</t>
  </si>
  <si>
    <t>FORROS E TETOS</t>
  </si>
  <si>
    <t>FORRO EM GESSO</t>
  </si>
  <si>
    <t>12.01</t>
  </si>
  <si>
    <t>12.01.01</t>
  </si>
  <si>
    <t>12.02</t>
  </si>
  <si>
    <t>12.02.01</t>
  </si>
  <si>
    <t>PINTURA EM TETO</t>
  </si>
  <si>
    <t>PINTURA EM PAREDE</t>
  </si>
  <si>
    <t xml:space="preserve">SERRALHERIA </t>
  </si>
  <si>
    <t>TOMADAS</t>
  </si>
  <si>
    <t>INTERRUPTORES</t>
  </si>
  <si>
    <t>PLUGUES DE ENERGIA</t>
  </si>
  <si>
    <t xml:space="preserve">un   </t>
  </si>
  <si>
    <t>EQUIPAMENTOS DE ILUMINAÇÃO</t>
  </si>
  <si>
    <t>EQUIPAMENTOS DE TELECOMUNICAÇÕES</t>
  </si>
  <si>
    <t>06.03</t>
  </si>
  <si>
    <t>06.03.01</t>
  </si>
  <si>
    <t>06.02</t>
  </si>
  <si>
    <t>06.02.01</t>
  </si>
  <si>
    <t>INTERRUPTOR SIMPLES, (1 MÓDULO)
CORRENTE NOMINAL: 10A
TENSÃO NOMINAL: 250V
COM SUPORTE E ESPELHO EM TERMOPLÁSTICO
FORNECIMENTO E INSTALAÇÃO</t>
  </si>
  <si>
    <t>PLUGUE FÊMEA, 2P+T (TRÊS POLOS REDONDOS)
CORRENTE NOMINAL 10A
TENSÃO NOMINAL 250V
CONFORME NBR 14136
FORNECIMENTO E INSTALAÇÃO</t>
  </si>
  <si>
    <t>1º mês</t>
  </si>
  <si>
    <t>2º mês</t>
  </si>
  <si>
    <t>3º mês</t>
  </si>
  <si>
    <t>11.02.02</t>
  </si>
  <si>
    <t>PINTURA EM PISOS</t>
  </si>
  <si>
    <t>DEMOLIÇÃO DE FORRO DE GESSO, INCLUSIVE ESTRUTURA DE SUSTENTAÇÃO</t>
  </si>
  <si>
    <t>JUNTA FLEXÍVEL
CONSTITUÍDA POR LONA DE VINIL REFORÇADA E CHAPA DE AÇO GALVANIZADA
LARGURA: 70mm
ROLO: 5m
FORNECIMENTO E INSTALAÇÃO</t>
  </si>
  <si>
    <t xml:space="preserve"> un</t>
  </si>
  <si>
    <t>INSTALAÇÕES DE PREVENÇÃO E COMBATE AO INCÊNDIO</t>
  </si>
  <si>
    <t>SISTEMA DE COMBATE MANUAL (EXTINTORES)</t>
  </si>
  <si>
    <t>ELETRODUTOS E FIAÇÕES</t>
  </si>
  <si>
    <t>SISTEMA DE DETECÇÃO E ALARME DE INCÊNDIOS</t>
  </si>
  <si>
    <t>SINALIZAÇÃO DE EMERGÊNCIA</t>
  </si>
  <si>
    <t>PLACA DE SINALIZAÇÃO DE EMERGÊNCIA
NBR 13434-2
SIMPLES, DIVERSOS CÓDIGOS
FORNECIMENTO E INSTALAÇÃO</t>
  </si>
  <si>
    <t>SUPORTE DE PISO PARA EXTINTORES
FORNECIMENTO E INSTALAÇÃO</t>
  </si>
  <si>
    <t>PLUGUE MACHO, 2P+T (TRÊS POLOS REDONDOS)
CORRENTE NOMINAL 10A
TENSÃO NOMINAL 250V
CONFORME NBR 14136
FORNECIMENTO E INSTALAÇÃO</t>
  </si>
  <si>
    <t>CABO LÓGICO, CATEGORIA 6
UTP
4PARES
LSZH
FORNECIMENTO E INSTALAÇÃO</t>
  </si>
  <si>
    <t>GUIA ORGANIZADOR DE CABOS
PARA RACK PADRÃO 19"
FORNECIMENTO E INSTALAÇÃO</t>
  </si>
  <si>
    <t>PATCH CORD, COMPRIMENTO: 150cm
EM CABO EXTRA FLEXÍVEL METÁLICO UTP RJ-45 CATEGORIA 6
COM 2 CONECTORES MACHO NAS EXTREMIDADES
FORNECIMENTO E INSTALAÇÃO</t>
  </si>
  <si>
    <t>CERTIFICAÇÃO DO CABEAMENTO ESTRUTURADO</t>
  </si>
  <si>
    <t>10.08</t>
  </si>
  <si>
    <t>10.08.01</t>
  </si>
  <si>
    <t>09.02</t>
  </si>
  <si>
    <t>09.02.01</t>
  </si>
  <si>
    <t>FORRO DE GESSO
TIPO FGE
EM PLACAS DE GESSO ACARTONADO STANDART (ST)
INCLUSIVE ESTRUTURA DE FIXAÇÃO
REF.: KNAUF OU EQUIVALENTE TÉCNICO
FORNECIMENTO E INSTALAÇÃO</t>
  </si>
  <si>
    <t>DUTO TDC 
EM CHAPA DE AÇO GALVANIZADA #24
INCLUSIVE FIXAÇÃO
FORNECIMENTO E INSTALAÇÃO</t>
  </si>
  <si>
    <t>10.09</t>
  </si>
  <si>
    <t>10.09.01</t>
  </si>
  <si>
    <t>01.04.09</t>
  </si>
  <si>
    <t>06.01</t>
  </si>
  <si>
    <t>06.01.01</t>
  </si>
  <si>
    <t>06.02.02</t>
  </si>
  <si>
    <t>Total de Mão de Obra (R$)</t>
  </si>
  <si>
    <t>Total de Material (R$)</t>
  </si>
  <si>
    <t>Total de Mão de obra (R$)</t>
  </si>
  <si>
    <t xml:space="preserve">Total Geral com BDI  ====&gt; </t>
  </si>
  <si>
    <t>TOT</t>
  </si>
  <si>
    <t>REMOÇÃO DE DUTOS DE AR CONDICIONADO</t>
  </si>
  <si>
    <t>ELETRODUTO DE Ø3/4''
EM AÇO GALVANIZADO
COM ACESSÓRIOS E CONEXÕES
FORNECIMENTO E INSTALAÇÃO</t>
  </si>
  <si>
    <t>CONECTOR MODULAR FÊMEA, 8 VIAS, RJ-45 CATEGORIA 6.
FORNECIMENTO E INSTALAÇÃO.</t>
  </si>
  <si>
    <t>ELETRODUTO RÍGIDO DE Ø3/4''
EM AÇO GALVANIZADO
INCLUSIVE ACESSÓRIOS E CONEXÕES
FORNECIMENTO E INSTALAÇÃO</t>
  </si>
  <si>
    <t>ELETRODUTO RÍGIDO DE Ø1''
EM AÇO GALVANIZADO
INCLUSIVE ACESSÓRIOS E CONEXÕES
FORNECIMENTO E INSTALAÇÃO</t>
  </si>
  <si>
    <t>CABO FLEXÍVEL, SEÇÃO NOMINAL DE 2,5 mm²
COM ISOLAMENTO POLIOLEFÍLICO NÃO HALOGENADO
450/750V-70°C
DE ACORDO COM A NORMA NBR 13248
FORNECIMENTO E INSTALAÇÃO</t>
  </si>
  <si>
    <t>CABO FLEXÍVEL MULTIPLO, SEÇÃO NOMINAL DE 1x(3x2,5 mm²)
LIVRE DE HALOGÊNIO ISOLADO EM HEPR
0,6/1,0kV-90°C
DE ACORDO COM A NORMA NBR 13248
FORNECIMENTO E INSTALAÇÃO.</t>
  </si>
  <si>
    <t>CAIXA DE DERIVAÇÃO DE Ø3/4"
CONDULETE
EM ALUMÍNIO SILÍCIO INJETADO
INCLUSIVE FIXAÇÃO
FORNECIMENTO E INSTALAÇÃO</t>
  </si>
  <si>
    <t>CAIXA DE DERIVAÇÃO DE Ø1"
CONDULETE
EM ALUMÍNIO SILÍCIO INJETADO
INCLUSIVE FIXAÇÃO
FORNECIMENTO E INSTALAÇÃO</t>
  </si>
  <si>
    <t>CAIXA DE PASSAGEM, DIM.: 4x2"
EM PVC
FORNECIMENTO E INSTALAÇÃO</t>
  </si>
  <si>
    <t>TOMADA DE CORRENTE DE EMBUTIR, 1 MÓDULO
2P+T (TRÊS POLOS REDONDOS)
CORRENTE NOMINAL 10A
TENSÃO NOMINAL 250V
TERMOPLÁSTICO FRONTAL, COM ESPELHO
CONFORME NBR 14136
FORNECIMENTO E INSTALAÇÃO</t>
  </si>
  <si>
    <t>CABO FLEXÍVEL, SEÇÃO NOMINAL DE 2x1,5 mm²
PAR TRANÇADO BLINDADO
ISOLAÇÃO 750V
PARA LAÇO DE DETECÇÃO
FORNECIMENTO E INSTALAÇÃO</t>
  </si>
  <si>
    <t>CABO FLEXÍVEL, SEÇÃO NOMINAL DE 2x2,5 mm²
PAR TRANÇADO BLINDADO
ISOLAÇÃO 750VPARA LAÇO DE COMANDO
FORNECIMENTO E INSTALAÇÃO</t>
  </si>
  <si>
    <t>06.01.02</t>
  </si>
  <si>
    <t>08.01</t>
  </si>
  <si>
    <t>08.01.01</t>
  </si>
  <si>
    <t>08.01.02</t>
  </si>
  <si>
    <t>08.02</t>
  </si>
  <si>
    <t>08.02.01</t>
  </si>
  <si>
    <t>08.05</t>
  </si>
  <si>
    <t>08.05.01</t>
  </si>
  <si>
    <t>10.05</t>
  </si>
  <si>
    <t>10.05.01</t>
  </si>
  <si>
    <t>DUTO TDC 
EM CHAPA DE AÇO GALVANIZADA #22
INCLUSIVE FIXAÇÃO
FORNECIMENTO E INSTALAÇÃO</t>
  </si>
  <si>
    <t>PATCH PANEL, 24 PORTAS
CARREGADO, RJ-45 CATEGORIA 6
PARA RACK PADRÃO 19"
FORNECIMENTO E INSTALAÇÃO</t>
  </si>
  <si>
    <t>08.01.03</t>
  </si>
  <si>
    <t>SUPORTE
PARA DUTO TDC EM CHAPA DE AÇO GALVANIZADA #22
FORNECIMENTO E INSTALAÇÃO</t>
  </si>
  <si>
    <t>SUPORTE
PARA DUTO TDC EM CHAPA DE AÇO GALVANIZADA #24
FORNECIMENTO E INSTALAÇÃO</t>
  </si>
  <si>
    <t>VENEZIANA,  DIM.: 297 x 197mm
DE ACABAMENTO EXTERNO
EM ALUMÍNIO
REF.: MOD.: AWK, FAB.: TROX OU EQUIVALENTE TÉCNICO
FORNECIMENTO E INSTALAÇÃO</t>
  </si>
  <si>
    <t>REMOÇÃO DE LUMINÁRIAS</t>
  </si>
  <si>
    <t>REMOÇÃO DE FIAÇÃO ELÉTRICA</t>
  </si>
  <si>
    <t>TRANSPORTE DE ENTULHO COM CAMINHAO BASCULANTE 6M3, RODOVIA PAVIMENTADA, DMT ATE 0,5 KM</t>
  </si>
  <si>
    <t>TAPUME COM COMPENSADO DE MADEIRA</t>
  </si>
  <si>
    <t>09.01</t>
  </si>
  <si>
    <t>09.01.01</t>
  </si>
  <si>
    <t>05.01</t>
  </si>
  <si>
    <t>05.01.01</t>
  </si>
  <si>
    <t>04.01</t>
  </si>
  <si>
    <t>04.01.01</t>
  </si>
  <si>
    <t>03.01.02</t>
  </si>
  <si>
    <t xml:space="preserve">PGRCC- PROJETO DE GERENCIAMENTO DE RESIDUOS DA CONSTRUÇÃO CIVIL E TREINAMENTOS </t>
  </si>
  <si>
    <t>REMOÇÃO DE TOMADAS DE AR, DAMPERS, VENEZIANAS, GRELHA E DIFUSORES DE AR CONDICIONADO</t>
  </si>
  <si>
    <t>EXTINTOR PORTÁTIL DE PÓ QUÍMICO SECO (PQS)
CAPACIDADE DE 6 kg
CLASSE EXTINTORA: ABC
FORNECIMENTO E INSTALAÇÃO</t>
  </si>
  <si>
    <t>TESTE E RECARGA DE
EXTINTOR PORTÁTIL DE PÓ QUÍMICO SECO (PQS)
CAPACIDADE DE 6 kg
CLASSE EXTINTORA: ABC</t>
  </si>
  <si>
    <t>TESTE E RECARGA DE
EXTINTOR PORTÁTIL DE ÁGUA PRESSURIZADA
CAPACIDADE DE 10 litros
CLASSE EXTINTORA: A</t>
  </si>
  <si>
    <t>DETECTOR DE INCÊNDIO
TIPO IÔNICO DE FUMAÇA
ENDEREÇÁVEL
COMPLETO
REF.: MOD.: DISCOVERY UL COM BASE, FAB.: EZALPHA OU EQUIVALENTE TÉCNICO
FORNECIMENTO E INSTALAÇÃO</t>
  </si>
  <si>
    <t>ACIONADOR
MANUAL ENDEREÇÁVEL DE ALARME DE INCÊNDIO
ALIMENTAÇÃO 9 A 30 Vdc
OPERAÇÃO ENTRE 0ºC E 50ºC
PLÁSTICO ABS VERMELHO
REF.: MOD.: GFE-MCPE-A, FAB.: EZALPHA OU EQUIVALENTE TÉCNICO
FORNECIMENTO E INSTALAÇÃO</t>
  </si>
  <si>
    <t>AVISADOR
ÁUDIO-VISUAL DE ALARME DE INCÊNDIO
COR VERMELHA
COM INDICAÇÃO VISUAL EM FLASH
ALIMENTAÇÃO 20 A 30 Vdc
REF.: MOD.: VALKIRIE ABI FAB.: EZALPHA OU EQUIVALENTE TÉCNICO
FORNECIMENTO E INSTALAÇÃO</t>
  </si>
  <si>
    <t>SISTEMA DE CHUVEIROS AUTOMÁTICOS (SPRINKLER)</t>
  </si>
  <si>
    <t>TUBULAÇÕES</t>
  </si>
  <si>
    <t>REMOÇÃO DE DETECTOR DE INCÊNDIO, TIPO IÔNICO DE FUMAÇA.</t>
  </si>
  <si>
    <t>REMOÇÃO DE ACIONADOR MANUAL DE ALARME DE INCÊNDIO.</t>
  </si>
  <si>
    <t>REMOÇÃO DE AVISADOR ÁUDIO-VISUAL DE ALARME DE INCÊNDIO.</t>
  </si>
  <si>
    <t>REMOÇÃO DE ELETRODUTO EM AÇO GALVANIZADO DE Ø3/4''.
INCLUSIVE CAIXA DE DERIVAÇÃO, ACESSÓRIOS DE FIXAÇÃO.</t>
  </si>
  <si>
    <t>REMOÇÃO DE BICO DE SPRINKLER, TODAS AS ROSCAS, TODOS OS TIPOS,
INCLUSIVE CANOPLA DE ACABAMENTO E ACESSÓRIOS DE FIXAÇÃO</t>
  </si>
  <si>
    <t>REMOÇÃO DE TUBO EM AÇO PRETO, TODOS OS TAMANHOS,
INCLUSIVE CONEXÕES E ACESSÓRIOS DE FIXAÇÃO.</t>
  </si>
  <si>
    <t>REMOÇÃO DE PLACA DE SINALIZAÇÃO DE EMERGENCIA NBR 13434-2 SIMPLES, DIVERSOS CÓDIGOS.</t>
  </si>
  <si>
    <t>REMANEJAMENTO DE LUMINÁRIAS</t>
  </si>
  <si>
    <t>REGISTROS</t>
  </si>
  <si>
    <t>COLARINHOS</t>
  </si>
  <si>
    <t>DIFUSORES</t>
  </si>
  <si>
    <t>VENEZIANA,  DIM.: 397 x 297mm
DE ACABAMENTO EXTERNO
EM ALUMÍNIO
REF.: MOD.: AWK, FAB.: TROX OU EQUIVALENTE TÉCNICO
FORNECIMENTO E INSTALAÇÃO</t>
  </si>
  <si>
    <t>TOMADA DE AR</t>
  </si>
  <si>
    <t>DAMPER</t>
  </si>
  <si>
    <t>PORTA DE INSPEÇÃO</t>
  </si>
  <si>
    <t>EQUIPAMENTOS</t>
  </si>
  <si>
    <t>VARIADOR DE FREQUÊNCIA  COM DISPLAY ALFANUMERICO PARA INVERSOR FC101.
POTÊNCIA: 5,5kW, TENSÃO 380V, FASE: 3F
REF.: MOD.: VLT HVAC BASIC, FAB.: DANFOSS OU EQUIVALENTE.
FORNECIMENTO E INSTALAÇÃO.</t>
  </si>
  <si>
    <t>REMOÇÃO DE JUNTA FLEXÍVEL, CONSTITUÍDA POR LONA DE VINIL</t>
  </si>
  <si>
    <t>ELETROCALHA LISA, DIM.: 50x50 mm
EM AÇO GALVANIZADO
COM TAMPA
INCLUSIVE CONEXÕES E ACESSÓRIOS DE FIXAÇÃO
FORNECIMENTO E INSTALAÇÃO</t>
  </si>
  <si>
    <t>INFRAESTRUTURA DAS INSTALAÇÕES ELÉTRICAS</t>
  </si>
  <si>
    <t>ELETROCALHAS</t>
  </si>
  <si>
    <t>EQUIPAMENTOS DAS INSTALAÇÕES ELÉTRICAS</t>
  </si>
  <si>
    <t>01.02.01</t>
  </si>
  <si>
    <t>01.02.01.01</t>
  </si>
  <si>
    <t>06.04</t>
  </si>
  <si>
    <t>06.04.01</t>
  </si>
  <si>
    <t>06.04.02</t>
  </si>
  <si>
    <t>08.03</t>
  </si>
  <si>
    <t>08.03.01</t>
  </si>
  <si>
    <t>08.03.02</t>
  </si>
  <si>
    <t>08.03.03</t>
  </si>
  <si>
    <t>08.04</t>
  </si>
  <si>
    <t>08.04.01</t>
  </si>
  <si>
    <t>08.04.02</t>
  </si>
  <si>
    <t>08.04.03</t>
  </si>
  <si>
    <t>08.06</t>
  </si>
  <si>
    <t>08.06.01</t>
  </si>
  <si>
    <t>08.07</t>
  </si>
  <si>
    <t>08.07.01</t>
  </si>
  <si>
    <t>08.07.02</t>
  </si>
  <si>
    <t>09.01.02</t>
  </si>
  <si>
    <t>09.02.02</t>
  </si>
  <si>
    <t>09.02.03</t>
  </si>
  <si>
    <t>09.02.04</t>
  </si>
  <si>
    <t>09.02.05</t>
  </si>
  <si>
    <t>09.02.06</t>
  </si>
  <si>
    <t>09.02.07</t>
  </si>
  <si>
    <t>09.03</t>
  </si>
  <si>
    <t>09.03.01</t>
  </si>
  <si>
    <t>09.03.02</t>
  </si>
  <si>
    <t>09.03.03</t>
  </si>
  <si>
    <t>09.03.04</t>
  </si>
  <si>
    <t>09.03.05</t>
  </si>
  <si>
    <t>10.02.02</t>
  </si>
  <si>
    <t>10.02.03</t>
  </si>
  <si>
    <t>10.02.04</t>
  </si>
  <si>
    <t>10.02.05</t>
  </si>
  <si>
    <t>10.02.06</t>
  </si>
  <si>
    <t>10.03.02</t>
  </si>
  <si>
    <t>10.03.03</t>
  </si>
  <si>
    <t>10.03.04</t>
  </si>
  <si>
    <t>10.03.05</t>
  </si>
  <si>
    <t>10.04</t>
  </si>
  <si>
    <t>10.04.01</t>
  </si>
  <si>
    <t>10.05.02</t>
  </si>
  <si>
    <t>10.05.03</t>
  </si>
  <si>
    <t>10.06</t>
  </si>
  <si>
    <t>10.06.01</t>
  </si>
  <si>
    <t>10.07</t>
  </si>
  <si>
    <t>10.07.01</t>
  </si>
  <si>
    <t>10.07.02</t>
  </si>
  <si>
    <t>10.09.02</t>
  </si>
  <si>
    <t>10.10</t>
  </si>
  <si>
    <t>10.10.01</t>
  </si>
  <si>
    <t>10.11</t>
  </si>
  <si>
    <t>10.11.01</t>
  </si>
  <si>
    <t>10.11.02</t>
  </si>
  <si>
    <t>11.01.03</t>
  </si>
  <si>
    <t>11.01.04</t>
  </si>
  <si>
    <t>11.02.03</t>
  </si>
  <si>
    <t>11.03</t>
  </si>
  <si>
    <t>11.03.01</t>
  </si>
  <si>
    <t>11.03.02</t>
  </si>
  <si>
    <t>11.03.03</t>
  </si>
  <si>
    <t>11.03.04</t>
  </si>
  <si>
    <t>11.04</t>
  </si>
  <si>
    <t>11.04.01</t>
  </si>
  <si>
    <t>11.05</t>
  </si>
  <si>
    <t>11.05.01</t>
  </si>
  <si>
    <t>11.05.02</t>
  </si>
  <si>
    <t>11.05.03</t>
  </si>
  <si>
    <t>11.05.04</t>
  </si>
  <si>
    <t>11.05.05</t>
  </si>
  <si>
    <t>11.05.06</t>
  </si>
  <si>
    <t>11.05.07</t>
  </si>
  <si>
    <t>11.05.08</t>
  </si>
  <si>
    <t>11.05.09</t>
  </si>
  <si>
    <t>11.05.10</t>
  </si>
  <si>
    <t>11.05.11</t>
  </si>
  <si>
    <t>11.05.12</t>
  </si>
  <si>
    <t>11.05.13</t>
  </si>
  <si>
    <t>11.05.14</t>
  </si>
  <si>
    <t>11.05.15</t>
  </si>
  <si>
    <t>11.05.16</t>
  </si>
  <si>
    <t>11.05.17</t>
  </si>
  <si>
    <t>11.05.18</t>
  </si>
  <si>
    <t>11.05.19</t>
  </si>
  <si>
    <t>11.05.20</t>
  </si>
  <si>
    <t>11.05.21</t>
  </si>
  <si>
    <t>11.05.22</t>
  </si>
  <si>
    <t>11.05.23</t>
  </si>
  <si>
    <t>11.05.24</t>
  </si>
  <si>
    <t>11.05.25</t>
  </si>
  <si>
    <t>11.05.26</t>
  </si>
  <si>
    <t>11.05.27</t>
  </si>
  <si>
    <t>11.05.28</t>
  </si>
  <si>
    <t>11.05.29</t>
  </si>
  <si>
    <t>11.06</t>
  </si>
  <si>
    <t>11.06.01</t>
  </si>
  <si>
    <t>12.01.02</t>
  </si>
  <si>
    <t>12.01.03</t>
  </si>
  <si>
    <t>12.03</t>
  </si>
  <si>
    <t>12.03.01</t>
  </si>
  <si>
    <t>12.03.02</t>
  </si>
  <si>
    <t>PRESIDÊNCIA DA REPÚBLICA</t>
  </si>
  <si>
    <t>END.: PALÁCIO DO PLANALTO, BRASÍLIA - DF</t>
  </si>
  <si>
    <t>OBRA/SERVIÇO: REFORMA DAS INSTALAÇÕES DE CLIMATIZAÇÃO, PPCI E ELÉTRICAS</t>
  </si>
  <si>
    <t>CHAPA METÁLICA</t>
  </si>
  <si>
    <t>FECHAMENTO COM CHAPA METÁLICO NA TOMADA DE AR EXTERNO NA COBERTURA
FORNECIMENTO E INSTALAÇÃO.</t>
  </si>
  <si>
    <t>LUMINÁRIA DE EMERGÊNCIA
BLOCO AUTÔNOMO LED
PARA ACLARAMENTO/BALIZAMENTO
FLUXO LUMINOSO: 1500 LÚMENS
POTÊNCIA: 4W
BATERIA: 6V
REF.: MOD.: FLUXEON FLX 1500 SE, FAB.: AUREON OU EQUIVALENTE TÉCNICO
FORNECIMENTO E INSTALAÇÃO</t>
  </si>
  <si>
    <t>SWITCH KVM
PARA MONTAGEM EM RACK PADRÃO 19"
FORMATO 1U
COM MONITOR LCD
TECLADO
MOUSE TOUCHPAD
INSTALAÇÃO EM TRILHOS DESLIZANTES
FORNECIMENTO E INSTALAÇÃO</t>
  </si>
  <si>
    <t>PONTO DE CONSOLIDAÇÃO
COM CAPACIDADE PARA 24 PORTAS
CARREGADO
FORNECIMENTO E INSTALAÇÃO.</t>
  </si>
  <si>
    <t>DISPOSITIVO DE PROTEÇÃO CONTRA SURTO
uc: 255V, 60HZ
un: 220V
CORRENTE DE SURTO uc: 100 AEFF
CAPACIDADE SURTOS UNIPOLAR:
*(10/35 MICROSEG) 25 KA
SOBRETENSÃO &lt;= 1,5 KV
TEMPO DE RESPOSTA &lt;=25 NS
TEMPERATURA 25°C ATÉ + 75°C
IP20
FORNECIMENTO E INSTALAÇÃO</t>
  </si>
  <si>
    <t>DISPOSITIVO PROTEÇÃO CONTRA SURTO
uc 275V 50/60HZ
un 230V 50/60HZ
uc 100 AEFF
CAPACIDADE DOS SURTOS UNIPOLAR
(8/20 MICROSEG) 12,5 KA
(8/20 MICROSEG) 5 KA
SOBRETENSÃO &lt;= 4 KV
TEMPO RESPOSTA &lt;=25 NS
TEMP 25°C ATÉ + 75°C
IP20
FORNECIMENTO E INSTALAÇÃO</t>
  </si>
  <si>
    <t>QUADRO, DIM.: 60x80cm
CHAPA METÁLICA TRATADA
IP54
PLACA DE MONTAGEM
BARRAMENTO CENTRAL
TRIFÁSICO DE 150A ATÉ 450A
ESPELHO EM POLICARBONATO
CANALETA, PORCAS, ARRUELAS, PINTURA, PORTA DOCUMENTO, ISOLADORES E ADESIVO DE ADVERTÊNCIA
FORNECIMENTO E INSTALAÇÃO</t>
  </si>
  <si>
    <t>MINIDISJUNTOR, IN 16A
MONOPOLAR
NORMA IEC 60947-2
CURVA TEMPO X CORRENTE TIPO "C"
ICU=10KA
FORNECIMENTO E INSTALAÇÃO</t>
  </si>
  <si>
    <t>MINIDISJUNTOR, IN 50A
TRIPOLAR
NORMA IEC 60947-2
CURVA TEMPO X CORRENTE TIPO "C"
ICU=10KA
FORNECIMENTO E INSTALAÇÃO</t>
  </si>
  <si>
    <t>DUTO MPU
ISOLAMENTO TÉRMICO COM PAINEL EM ESPUMA DE POLIURETANO, ESP.: 20mm
COM REVESTIMENTO DE ALUMÍNIO NAS DUAS FACES
FORNECIMENTO E INSTALAÇÃO</t>
  </si>
  <si>
    <t>SUPORTE
PARA DUTO MPU
FORNECIMENTO E INSTALAÇÃO</t>
  </si>
  <si>
    <t>DUTO FLEXÍVEL DE ALUMÍNIO DE Ø200mm
COM ISOLAMENTO TÉRMICO
FORNECIMENTO E INSTALAÇÃO</t>
  </si>
  <si>
    <t>REGISTRO, MED.:  200x180 mm
DE VAZÃO DE AR
EM CHAPA DE AÇO GALVANIZADA
COM LÂMINAS PARALELAS OU CONVERGENTES
TIPO PESADO
REF.: MOD.: SÉRIE JN, FAB.: TROX OU EQUIVALENTE TÉCNICO
FORNECIMENTO E INSTALAÇÃO</t>
  </si>
  <si>
    <t>REGISTRO, MED.:  600x180 mm
DE VAZÃO DE AR
EM CHAPA DE AÇO GALVANIZADA
COM LÂMINAS PARALELAS OU CONVERGENTES
TIPO PESADO
REF.: MOD.: SÉRIE JN, FAB.: TROX OU EQUIVALENTE TÉCNICO
FORNECIMENTO E INSTALAÇÃO</t>
  </si>
  <si>
    <t>REGISTRO, MED.:  800x345 mm
DE VAZÃO DE AR
EM CHAPA DE AÇO GALVANIZADA
COM LÂMINAS PARALELAS OU CONVERGENTES
TIPO PESADO
REF.: MOD.: SÉRIE JN, FAB.: TROX OU EQUIVALENTE TÉCNICO
FORNECIMENTO E INSTALAÇÃO</t>
  </si>
  <si>
    <t>REGISTRO, MED.:  1000x510 mm
DE VAZÃO DE AR
EM CHAPA DE AÇO GALVANIZADA
COM LÂMINAS PARALELAS OU CONVERGENTES
TIPO PESADO
REF.: MOD.: SÉRIE JN, FAB.: TROX OU EQUIVALENTE TÉCNICO
FORNECIMENTO E INSTALAÇÃO</t>
  </si>
  <si>
    <t>REGISTRO, MED.:  1400x675 mm
DE VAZÃO DE AR
EM CHAPA DE AÇO GALVANIZADA
COM LÂMINAS PARALELAS OU CONVERGENTES
TIPO PESADO
REF.: MOD.: SÉRIE JN, FAB.: TROX OU EQUIVALENTE TÉCNICO
FORNECIMENTO E INSTALAÇÃO</t>
  </si>
  <si>
    <t>COLARINHO, TAM.: Ø200 mm
PARA DUTO FLEXÍVEL
EM ALUMÍNIO
FORNECIMENTO E INSTALAÇÃO</t>
  </si>
  <si>
    <t>DIFUSOR, REDONDO Ø 356 mm
DE INSUFLAMENTO EM ALUMÍNIO
COM CAIXA PLENUM E REGISTRO
REF.: MOD.: ADLR-AK-TG-M, TAM.: 3, FAB.: TROX OU EQUIVALENTE TÉCNICO
FORNECIMENTO E INSTALAÇÃO</t>
  </si>
  <si>
    <t>DIFUSOR LINEAR, DIM.: 2000x170 mm
EM ALUMÍNIO
4 VIAS
COM REGISTRO
REF.: MOD.: DLS, TAM.: 2000x170mm, FAB.: TROX OU EQUIVALENTE TÉCNICO
FORNECIMENTO E INSTALAÇÃO</t>
  </si>
  <si>
    <t>DIFUSOR LINEAR, DIM.: 2000x170 mm
EM ALUMÍNIO
4 VIAS
COM CAIXA PLENUM E REGISTRO
REF.: MOD.: DLS, TAM.: 2000x170mm, FAB.: TROX OU EQUIVALENTE TÉCNICO
FORNECIMENTO E INSTALAÇÃO</t>
  </si>
  <si>
    <t>GRELHA, DIM.: 525x225mm
DE RETORNO
EM ALUMÍNIO
COM DUPLA MOLDURA
REF.: MOD.: AR-A, FAB.: TROX OU EQUIVALENTE TÉCNICO
FORNECIMENTO E INSTALAÇÃO</t>
  </si>
  <si>
    <t>TOMADA DE AR EXTERIOR
EM ALUMÍNIO
COM TELA DE PROTEÇÃO
FILTRO
REGISTRO E FILTRO M5
REF.: MOD.: F754, FAB.: TROX OU EQUIVALENTE TÉCNICO
FORNECIMENTO E INSTALAÇÃO</t>
  </si>
  <si>
    <t>CAIXA VAV, DIM.: 400x300 mm
CONTROLADOR DE FLUXO PARA SISTEMA DE VOLUME VARIÁVEL
REF.: MOD.: SÉRIE TVJ-EASY FAB.: TROX OU EQUIVALENTE TÉCNICO
FORNECIMENTO E INSTALAÇÃO</t>
  </si>
  <si>
    <t>DAMPER SOBRE PRESSAO DIM.: 397x415 mm
REF.: MOD.: KUL, FAB.: TROX OU EQUIVALENTE TÉCNICO
FORNECIMENTO E INSTALAÇÃO</t>
  </si>
  <si>
    <t>PORTA DE INSPEÇÃO DE DUTOS, TAM.: 390x250 mm
REF.: MOD.: PIPER 3925 OU EQUIVALENTE TÉCNICO
FORNECIMENTO E INSTALAÇÃO</t>
  </si>
  <si>
    <t>CONTROLADOR DE VAV
COM ATUADOR E IHM TERMOSTATO
TENSÃO 24 (VAC), FREQUÊNCIA 47-63 Hz
REF.: MOD.: RSA-VAV-ATUADOR-IHM,  FAB.: R SISTEMAS OU EQUIVALENTE TÉCNICO
FORNECIMENTO E INSTALAÇÃO</t>
  </si>
  <si>
    <t>PINTURA ESMALTE SINTÉTICO, ALTO BRILHO, DUAS DEMÃOS
SOBRE SUPERFICIE METÁLICA
COR: VERMELHA
INCLUSIVE PINTURA ADERENTE PARA SUPERFÍCIE GALVANIZADA
APLICAÇÃO: PARA PINTURA DA TUBULAÇÃO DE INCÊNDIO
FORNECIMENTO E APLICAÇÃO</t>
  </si>
  <si>
    <t>SUPORTE PARA TUBULAÇÃO HORIZONTAL DE INCÊNDIO
FORNECIMENTO E INSTALAÇÃO</t>
  </si>
  <si>
    <t>BICO DE SPRINKLER
UNIÃO POR ROSCA Ø15mm - 1/2"
TIPO: EMBUTIDO
COM CANOPLA DE ACABAMENTO CROMADO
TEMPERATURA DE OPERAÇÃO: 68ºC
BULBO VERMELHO
FORNECIMENTO E INSTALAÇÃO</t>
  </si>
  <si>
    <t>TUBO, Ø25mm - 1"
EM AÇO PRETO
SCHEDULE 40
COM ACESSÓRIOS
APLICAÇÃO: REDE DE ALIMENTAÇÃO PARA SPRINKLER
FORNECIMENTO E INSTALAÇÃO</t>
  </si>
  <si>
    <t>TUBO, Ø32mm - 1.1/4"
EM AÇO PRETO
SCHEDULE 40
COM ACESSÓRIOS
APLICAÇÃO: REDE DE ALIMENTAÇÃO PARA SPRINKLER
FORNECIMENTO E INSTALÃO</t>
  </si>
  <si>
    <t>TUBO, Ø50mm - 2"
EM AÇO PRETO
SCHEDULE 40
COM ACESSÓRIOS
APLICAÇÃO: REDE DE ALIMENTAÇÃO PARA SPRINKLER
FORNECIMENTO E INSTAL</t>
  </si>
  <si>
    <t>TUBO, Ø65mm - 2.1/2"
EM AÇO PRETO
SCHEDULE 40
COM ACESSÓRIOS
APLICAÇÃO: REDE DE ALIMENTAÇÃO PARA SPRINKLER
FORNECIMENTO E INSTAL</t>
  </si>
  <si>
    <t>TUBO, Ø80mm - 3"
EM AÇO PRETO
SCHEDULE 40
COM ACESSÓRIOS
APLICAÇÃO: REDE DE ALIMENTAÇÃO PARA SPRINKLER
FORNECIMENTO E INSTAL</t>
  </si>
  <si>
    <t>BUCHA DE REDUÇÃO, Ø50x25mm
EM AÇO
FORNECIMENTO E INSTALAÇÃO</t>
  </si>
  <si>
    <t>BUCHA DE REDUÇÃO, Ø32x25mm
EM AÇO
FORNECIMENTO E INSTALAÇÃO</t>
  </si>
  <si>
    <t>BUCHA DE REDUÇÃO, Ø65x25mm
EM AÇO
FORNECIMENTO E INSTALAÇÃO</t>
  </si>
  <si>
    <t>BUCHA DE REDUÇÃO, Ø65x32mm
EM AÇO
FORNECIMENTO E INSTALAÇÃO</t>
  </si>
  <si>
    <t>BUCHA DE REDUÇÃO, Ø65x50mm
EM AÇO
FORNECIMENTO E INSTALAÇÃO</t>
  </si>
  <si>
    <t>BUCHA DE REDUÇÃO, Ø80x50mm
EM AÇO
FORNECIMENTO E INSTALAÇÃO</t>
  </si>
  <si>
    <t>BUCHA DE REDUÇÃO, Ø80x65mm
EM AÇO
FORNECIMENTO E INSTALAÇÃO</t>
  </si>
  <si>
    <t>BUCHA DE REDUÇÃO, Ø100x50mm
EM AÇO
FORNECIMENTO E INSTALAÇÃO</t>
  </si>
  <si>
    <t>BUCHA DE REDUÇÃO, Ø100x80mm
EM AÇO
FORNECIMENTO E INSTALAÇÃO</t>
  </si>
  <si>
    <t>JOELHO 90º, Ø25mm -1"
EM AÇO
FORNECIMENTO E INSTALAÇÃO</t>
  </si>
  <si>
    <t>TE, Ø25mm - 1"
EM AÇO
FORNECIMENTO E INSTALAÇÃO</t>
  </si>
  <si>
    <t>TE, Ø50mm - 2"
EM AÇO
FORNECIMENTO E INSTALAÇÃO</t>
  </si>
  <si>
    <t>TE DE REDUÇÃO, Ø50x25mm
EM AÇO
FORNECIMENTO E INSTALAÇÃO</t>
  </si>
  <si>
    <t>TE DE REDUÇÃO, Ø50x32mm
EM AÇO
FORNECIMENTO E INSTALAÇÃO</t>
  </si>
  <si>
    <t>TE DE REDUÇÃO, Ø65x25mm
EM AÇO
FORNECIMENTO E INSTALAÇÃO</t>
  </si>
  <si>
    <t>TE DE REDUÇÃO, Ø65x32mm
EM AÇO
FORNECIMENTO E INSTALAÇÃO</t>
  </si>
  <si>
    <t>TE DE REDUÇÃO, Ø80x25mm
EM AÇO
FORNECIMENTO E INSTALAÇÃO</t>
  </si>
  <si>
    <t>CRUZETA, Ø25mm - 1"
EM AÇO
FORNECIMENTO E INSTALAÇÃO</t>
  </si>
  <si>
    <t>CRUZETA, Ø50mm - 2"
EM AÇO
FORNECIMENTO E INSTALAÇÃO</t>
  </si>
  <si>
    <t>CRUZETA, Ø65mm - 2.1/2"
EM AÇO
FORNECIMENTO E INSTALAÇÃO</t>
  </si>
  <si>
    <t>CRUZETA, Ø80mm - 3"
EM AÇO
FORNECIMENTO E INSTALAÇÃO</t>
  </si>
  <si>
    <t>CRUZETA, Ø100mm - 4"
EM AÇO
FORNECIMENTO E INSTALAÇÃO</t>
  </si>
  <si>
    <t>10.02.07</t>
  </si>
  <si>
    <t>10.12</t>
  </si>
  <si>
    <t>10.12.01</t>
  </si>
  <si>
    <t>COMISSIONAMENTO</t>
  </si>
  <si>
    <t>cj</t>
  </si>
  <si>
    <t>TESTES, AJUSTES E BALANCEAMENTO DO SISTEMA DE AR CONDICIONADO E VENTILAÇÃO DO 4º PAVIMENTO DO PALÁCIO DO PLANALTO</t>
  </si>
  <si>
    <t>BASE DE CONCRETO COM CONCRETO MOLDADO IN LOCO
FEITO EM OBRA
ACABAMENTO CONVENCIONAL
APLICAÇÃO: BASE EM CONCRETO PARA SUSTENTAÇÃO DE TRECHO DE DUTO DE RENOVAÇÃO
FORNECIMENTO E EXECUÇÃO</t>
  </si>
  <si>
    <t>BASE DE CONCRETO</t>
  </si>
  <si>
    <t>MASSA ACRÍLICA
EM PAREDES
UMA DEMÃO
APLICAÇÃO: REVITALIZAÇÃO DA PINTURA DAS PAREDES DA CASA DE MÁQUINAS
FORNECIMENTO, APLICAÇÃO E LIXAMENTO</t>
  </si>
  <si>
    <t>PINTURA COM TINTA LÁTEX ACRÍLICA
SUPERLAVÁVEL
EM PAREDES
DUAS DEMÃOS
APLICAÇÃO: REVITALIZAÇÃO DA PINTURA DAS PAREDES DA CASA DE MÁQUINAS
FORNECIMENTO E APLICAÇÃO MANUAL</t>
  </si>
  <si>
    <t>PINTURA EPÓXI
AUTONIVELANTE SOBRE CONTRAPISO
ESP.: 3,00mm
COR CINZA
INCLUSIVE RODAPÉ DE 30cm
APLICAÇÃO: REVITALIZAÇÃO DA PINTURA DO PISO DA CASA DE MÁQUINA
REF.: NS BRAZIL OU EQUIVALENTE TÉCNICO
FORNECIMENTO E INSTALAÇÃO</t>
  </si>
  <si>
    <t>MASSA LÁTEX PVA
EM TETO
UMA DEMÃO
APLICAÇÃO: EMASSAMENTO DO FORRO DE GESSO
FORNECIMENTO, APLICAÇÃO E LIXAMENTO</t>
  </si>
  <si>
    <t>PINTURA COM TINTA LÁTEX PVA
EM TETO
DUAS DEMÃOS
APLICAÇÃO: PINTURA DO FORRO DE GESSO
FORNECIMENTO E APLICAÇÃO MANUAL</t>
  </si>
  <si>
    <t>FUNDO PREPARADOR
PRIMER A BASE DE EPÓXI
PARA ESTRUTURA METÁLICA
UMA DEMÃO
ESP.: 25 MICRA
APLICAÇÃO: PINTURA DA CHAPA METÁLICO NA TOMADA DE AR EXTERNO NA COBERTURA
FORNECIMENTO E APLICAÇÃO</t>
  </si>
  <si>
    <t>PINTURA COM TINTA AUTOMOTIVA
ACABAMENTO: BRILHANTE
COR: CINZA
PULVERIZADA SOBRE SUPERFÍCIES METÁLICAS
DUAS DEMÃOS
APLICAÇÃO: PINTURA DA CHAPA METÁLICO NA TOMADA DE AR EXTERNO NA COBERTURA
FORNECIMENTO E APLICAÇÃO</t>
  </si>
  <si>
    <t>ELETRODUTO FLEXÍVEL CORRUGADO EM PVC DE Ø3/4''.
COM ACESSÓRIOS E CONEXÕES.
FORNECIMENTO E INSTALAÇÃO.</t>
  </si>
  <si>
    <t>ELETRODUTO FLEXÍVEL CORRUGADO EM PVC DE Ø1''.
COM ACESSÓRIOS E CONEXÕES.
FORNECIMENTO E INSTALAÇÃO.</t>
  </si>
  <si>
    <t>08.01.04</t>
  </si>
  <si>
    <t>LUMINÁRIA CIRCULAR
DE EMBUTIR
EM LED
POT.: 24W
FLUXO LUMINOSO 2.200 IM
EFICÁCIA LUMINOSA 2000IM/W
EMISSÃO DE LUZ NA COR BRANCO FRIO 6000K
IRC&gt;80
ARO EM ALUMÍNIO INJETADO
REF.: MOD.: TONDO, FAB.: INTRAL OU EQUIVALENTE TÉCNICO
FORNECIMENTO E INSTALAÇÃO</t>
  </si>
  <si>
    <t>RESPONSÁVEL TÉCNICO</t>
  </si>
  <si>
    <t>und</t>
  </si>
  <si>
    <t>Porta de vidro temperado, fumê, 8 mm, 90x240cm</t>
  </si>
  <si>
    <t>Porta para divisória do Palácio, incluindo elementos de montagem, 90x240cm</t>
  </si>
  <si>
    <t>PORTAS</t>
  </si>
  <si>
    <t>Parede de gesso acartonado com montantes de 48/35mm para paredes de 7,5cm de espessura, inclusive isolamento acústico com lã de vidro espessura mínima de 40mm.</t>
  </si>
  <si>
    <t>01.01.04</t>
  </si>
  <si>
    <t xml:space="preserve">Lambri - Palácio Planalto
Lambris piso/teto, confeccionados em placas de aglomerado de 15 mm, com acabamentos em laminado freijó, 
Os Painéis são modulados com sistema de fixação em tarugos de madeira, do tipo engate na parte superior (rodatetos) e inferior (rodapés) em madeira maciça laminaria.
O isolamento acústico deverá ser executado com lambris recheados com miolo em lã de de vidro 20 mm 70 kg/m3, fixadas entre as divisórias e os lambris, incluindo a faixa dos rodapés e o acabamento superior junto ao teto e borracha para isolamento colocadas nas portas.
</t>
  </si>
  <si>
    <t>01.01.03</t>
  </si>
  <si>
    <t>Paineis de vidro temperado 8mm, fumê,  para o Palácio do Planalto incluindo os elementos de montagem.</t>
  </si>
  <si>
    <t xml:space="preserve">Divisória cega freijó para o Palácio do Planalto incluindo os elementos de montagem. </t>
  </si>
  <si>
    <t>DIVISÓRIAS</t>
  </si>
  <si>
    <t>SERVIÇOS DE DIVISÓRIAS</t>
  </si>
  <si>
    <t>01-B</t>
  </si>
  <si>
    <t>OBRA/SERVIÇO: DIVISÓRIAS E PORTAS</t>
  </si>
  <si>
    <t>CREA/CAU</t>
  </si>
  <si>
    <t>PLO2 - Planilha Orçamentaria Detalhada - Sintética Divisórias</t>
  </si>
  <si>
    <t>PLO - Planilha Orçamentaria Detalhada - Sintética Instalações</t>
  </si>
  <si>
    <t>OBRA/SERVIÇO: REFORMA DAS INSTALAÇÕES DE CLIMATIZAÇÃO, PPCI E ELÉTRICAS E DIVISÓRIAS</t>
  </si>
  <si>
    <t>PLANILHA RESUMO GERAL</t>
  </si>
  <si>
    <t>4º mês</t>
  </si>
  <si>
    <t>5º mês</t>
  </si>
  <si>
    <t>6º mês</t>
  </si>
  <si>
    <t xml:space="preserve">LOGOTIPO / LOGOMARCA E DADOS DA EMPRESA </t>
  </si>
  <si>
    <t xml:space="preserve">LOGOTIPO / LOGOMARCA  E DADOS DA EMPRESA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</si>
</sst>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4" formatCode="_-&quot;R$&quot;\ * #,##0.00_-;\-&quot;R$&quot;\ * #,##0.00_-;_-&quot;R$&quot;\ * &quot;-&quot;??_-;_-@_-"/>
    <numFmt numFmtId="43" formatCode="_-* #,##0.00_-;\-* #,##0.00_-;_-* &quot;-&quot;??_-;_-@_-"/>
    <numFmt numFmtId="164" formatCode="#,##0.00\ ;\-#,##0.00\ ;&quot; -&quot;#\ ;@\ "/>
    <numFmt numFmtId="165" formatCode="&quot; R$ &quot;#,##0.00\ ;&quot; R$ (&quot;#,##0.00\);&quot; R$ -&quot;#\ ;@\ "/>
    <numFmt numFmtId="166" formatCode="_-* #,##0.00_-;\-* #,##0.00_-;_-* \-??_-;_-@_-"/>
    <numFmt numFmtId="167" formatCode="00"/>
    <numFmt numFmtId="168" formatCode="&quot;R$ &quot;#,##0_);[Red]\(&quot;R$ &quot;#,##0\)"/>
    <numFmt numFmtId="169" formatCode="0.00000"/>
    <numFmt numFmtId="170" formatCode="_-&quot;R$ &quot;* #,##0.00_-;&quot;-R$ &quot;* #,##0.00_-;_-&quot;R$ &quot;* \-??_-;_-@_-"/>
    <numFmt numFmtId="171" formatCode="&quot;R$ &quot;#,##0_);&quot;(R$ &quot;#,##0\)"/>
    <numFmt numFmtId="172" formatCode="0.0000%"/>
    <numFmt numFmtId="173" formatCode="0.000000"/>
    <numFmt numFmtId="174" formatCode="#,##0.00_ ;\-#,##0.00\ "/>
    <numFmt numFmtId="175" formatCode="0.000%"/>
    <numFmt numFmtId="176" formatCode="#,##0.000"/>
    <numFmt numFmtId="177" formatCode="0.00000000"/>
  </numFmts>
  <fonts count="33" x14ac:knownFonts="1">
    <font>
      <sz val="10"/>
      <name val="Arial"/>
      <family val="2"/>
    </font>
    <font>
      <sz val="11"/>
      <color theme="1"/>
      <name val="Calibri"/>
      <family val="2"/>
      <scheme val="minor"/>
    </font>
    <font>
      <sz val="11"/>
      <color indexed="8"/>
      <name val="Calibri"/>
      <family val="2"/>
    </font>
    <font>
      <sz val="11"/>
      <color indexed="8"/>
      <name val="Calibri"/>
      <family val="2"/>
    </font>
    <font>
      <sz val="11"/>
      <color indexed="8"/>
      <name val="Calibri"/>
      <family val="2"/>
    </font>
    <font>
      <b/>
      <sz val="18"/>
      <color indexed="62"/>
      <name val="Cambria"/>
      <family val="2"/>
    </font>
    <font>
      <b/>
      <sz val="15"/>
      <color indexed="62"/>
      <name val="Calibri"/>
      <family val="2"/>
    </font>
    <font>
      <b/>
      <sz val="18"/>
      <color indexed="56"/>
      <name val="Cambria"/>
      <family val="2"/>
    </font>
    <font>
      <b/>
      <sz val="15"/>
      <color indexed="56"/>
      <name val="Calibri"/>
      <family val="2"/>
    </font>
    <font>
      <b/>
      <sz val="10"/>
      <name val="Arial"/>
      <family val="2"/>
    </font>
    <font>
      <sz val="9"/>
      <name val="Arial"/>
      <family val="2"/>
    </font>
    <font>
      <sz val="8"/>
      <name val="Arial"/>
      <family val="2"/>
    </font>
    <font>
      <b/>
      <sz val="9"/>
      <name val="Arial"/>
      <family val="2"/>
    </font>
    <font>
      <sz val="10"/>
      <name val="Arial"/>
      <family val="2"/>
    </font>
    <font>
      <sz val="10"/>
      <color indexed="8"/>
      <name val="Arial"/>
      <family val="2"/>
    </font>
    <font>
      <b/>
      <sz val="16"/>
      <name val="Arial"/>
      <family val="2"/>
    </font>
    <font>
      <sz val="11"/>
      <name val="Arial"/>
      <family val="2"/>
    </font>
    <font>
      <sz val="9"/>
      <color indexed="8"/>
      <name val="Arial"/>
      <family val="2"/>
    </font>
    <font>
      <sz val="12"/>
      <color indexed="24"/>
      <name val="Arial"/>
      <family val="2"/>
    </font>
    <font>
      <sz val="10"/>
      <name val="Arial"/>
      <family val="2"/>
    </font>
    <font>
      <sz val="10"/>
      <color indexed="8"/>
      <name val="MS Sans Serif"/>
      <family val="2"/>
    </font>
    <font>
      <b/>
      <sz val="14"/>
      <name val="Arial"/>
      <family val="2"/>
    </font>
    <font>
      <sz val="14"/>
      <name val="Arial"/>
      <family val="2"/>
    </font>
    <font>
      <b/>
      <sz val="12"/>
      <name val="Arial"/>
      <family val="2"/>
    </font>
    <font>
      <sz val="12"/>
      <name val="Arial"/>
      <family val="2"/>
    </font>
    <font>
      <sz val="11"/>
      <color theme="1"/>
      <name val="Calibri"/>
      <family val="2"/>
      <scheme val="minor"/>
    </font>
    <font>
      <sz val="10"/>
      <color theme="1"/>
      <name val="Arial"/>
      <family val="2"/>
    </font>
    <font>
      <b/>
      <sz val="10"/>
      <color theme="1"/>
      <name val="Arial"/>
      <family val="2"/>
    </font>
    <font>
      <sz val="10"/>
      <color rgb="FF000000"/>
      <name val="Arial"/>
      <family val="2"/>
    </font>
    <font>
      <b/>
      <sz val="10"/>
      <color rgb="FF000000"/>
      <name val="Arial"/>
      <family val="2"/>
    </font>
    <font>
      <b/>
      <sz val="9"/>
      <color rgb="FFFF0000"/>
      <name val="Arial"/>
      <family val="2"/>
    </font>
    <font>
      <sz val="10"/>
      <color rgb="FFFF0000"/>
      <name val="Arial"/>
      <family val="2"/>
    </font>
    <font>
      <b/>
      <sz val="10"/>
      <color rgb="FFFF0000"/>
      <name val="Arial"/>
      <family val="2"/>
    </font>
  </fonts>
  <fills count="12">
    <fill>
      <patternFill patternType="none"/>
    </fill>
    <fill>
      <patternFill patternType="gray125"/>
    </fill>
    <fill>
      <patternFill patternType="solid">
        <fgColor theme="4" tint="0.79998168889431442"/>
        <bgColor indexed="64"/>
      </patternFill>
    </fill>
    <fill>
      <patternFill patternType="solid">
        <fgColor theme="3" tint="0.59999389629810485"/>
        <bgColor indexed="31"/>
      </patternFill>
    </fill>
    <fill>
      <patternFill patternType="solid">
        <fgColor theme="3" tint="0.79998168889431442"/>
        <bgColor indexed="42"/>
      </patternFill>
    </fill>
    <fill>
      <patternFill patternType="solid">
        <fgColor theme="3" tint="0.59999389629810485"/>
        <bgColor indexed="55"/>
      </patternFill>
    </fill>
    <fill>
      <patternFill patternType="solid">
        <fgColor theme="3" tint="0.79998168889431442"/>
        <bgColor indexed="64"/>
      </patternFill>
    </fill>
    <fill>
      <patternFill patternType="solid">
        <fgColor theme="3" tint="0.59999389629810485"/>
        <bgColor indexed="22"/>
      </patternFill>
    </fill>
    <fill>
      <patternFill patternType="solid">
        <fgColor theme="3" tint="0.79998168889431442"/>
        <bgColor indexed="22"/>
      </patternFill>
    </fill>
    <fill>
      <patternFill patternType="solid">
        <fgColor theme="3" tint="0.79998168889431442"/>
        <bgColor indexed="31"/>
      </patternFill>
    </fill>
    <fill>
      <patternFill patternType="solid">
        <fgColor rgb="FFFFFF00"/>
        <bgColor indexed="64"/>
      </patternFill>
    </fill>
    <fill>
      <patternFill patternType="solid">
        <fgColor rgb="FFFFFF00"/>
        <bgColor indexed="31"/>
      </patternFill>
    </fill>
  </fills>
  <borders count="78">
    <border>
      <left/>
      <right/>
      <top/>
      <bottom/>
      <diagonal/>
    </border>
    <border>
      <left/>
      <right/>
      <top/>
      <bottom style="thin">
        <color indexed="49"/>
      </bottom>
      <diagonal/>
    </border>
    <border>
      <left/>
      <right/>
      <top/>
      <bottom style="thin">
        <color indexed="62"/>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8"/>
      </right>
      <top style="thin">
        <color indexed="64"/>
      </top>
      <bottom style="thin">
        <color indexed="64"/>
      </bottom>
      <diagonal/>
    </border>
    <border>
      <left/>
      <right style="medium">
        <color indexed="64"/>
      </right>
      <top/>
      <bottom/>
      <diagonal/>
    </border>
    <border>
      <left style="thin">
        <color indexed="8"/>
      </left>
      <right style="thin">
        <color indexed="8"/>
      </right>
      <top style="thin">
        <color indexed="8"/>
      </top>
      <bottom/>
      <diagonal/>
    </border>
    <border>
      <left style="thin">
        <color indexed="8"/>
      </left>
      <right style="thin">
        <color indexed="8"/>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8"/>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8"/>
      </left>
      <right style="thin">
        <color indexed="8"/>
      </right>
      <top/>
      <bottom style="thin">
        <color indexed="64"/>
      </bottom>
      <diagonal/>
    </border>
    <border>
      <left style="thin">
        <color indexed="64"/>
      </left>
      <right style="thin">
        <color indexed="8"/>
      </right>
      <top/>
      <bottom style="thin">
        <color indexed="64"/>
      </bottom>
      <diagonal/>
    </border>
    <border>
      <left style="thin">
        <color indexed="8"/>
      </left>
      <right style="thin">
        <color indexed="8"/>
      </right>
      <top style="thin">
        <color indexed="64"/>
      </top>
      <bottom/>
      <diagonal/>
    </border>
    <border>
      <left/>
      <right/>
      <top/>
      <bottom style="thin">
        <color theme="3" tint="0.79998168889431442"/>
      </bottom>
      <diagonal/>
    </border>
    <border>
      <left/>
      <right/>
      <top style="thin">
        <color theme="3" tint="0.79998168889431442"/>
      </top>
      <bottom style="thin">
        <color theme="3" tint="0.79998168889431442"/>
      </bottom>
      <diagonal/>
    </border>
    <border>
      <left style="thin">
        <color indexed="64"/>
      </left>
      <right style="thin">
        <color indexed="64"/>
      </right>
      <top style="thin">
        <color indexed="64"/>
      </top>
      <bottom style="thin">
        <color theme="3" tint="0.79998168889431442"/>
      </bottom>
      <diagonal/>
    </border>
    <border>
      <left style="thin">
        <color indexed="64"/>
      </left>
      <right style="thin">
        <color indexed="64"/>
      </right>
      <top style="thin">
        <color theme="3" tint="0.79998168889431442"/>
      </top>
      <bottom style="thin">
        <color theme="3" tint="0.79998168889431442"/>
      </bottom>
      <diagonal/>
    </border>
    <border>
      <left/>
      <right style="thin">
        <color indexed="64"/>
      </right>
      <top/>
      <bottom style="thin">
        <color theme="3" tint="0.79998168889431442"/>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theme="3" tint="0.79998168889431442"/>
      </bottom>
      <diagonal/>
    </border>
    <border>
      <left/>
      <right/>
      <top/>
      <bottom style="medium">
        <color theme="3" tint="0.79998168889431442"/>
      </bottom>
      <diagonal/>
    </border>
    <border>
      <left style="thin">
        <color indexed="64"/>
      </left>
      <right style="thin">
        <color indexed="8"/>
      </right>
      <top style="thin">
        <color indexed="64"/>
      </top>
      <bottom/>
      <diagonal/>
    </border>
    <border>
      <left/>
      <right style="medium">
        <color indexed="64"/>
      </right>
      <top style="thin">
        <color theme="3" tint="0.79998168889431442"/>
      </top>
      <bottom style="thin">
        <color theme="3" tint="0.79998168889431442"/>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theme="3" tint="0.79998168889431442"/>
      </bottom>
      <diagonal/>
    </border>
    <border>
      <left style="medium">
        <color indexed="64"/>
      </left>
      <right/>
      <top style="medium">
        <color theme="3" tint="0.79998168889431442"/>
      </top>
      <bottom style="medium">
        <color theme="3" tint="0.79998168889431442"/>
      </bottom>
      <diagonal/>
    </border>
    <border>
      <left/>
      <right/>
      <top style="medium">
        <color theme="3" tint="0.79998168889431442"/>
      </top>
      <bottom style="medium">
        <color theme="3" tint="0.79998168889431442"/>
      </bottom>
      <diagonal/>
    </border>
    <border>
      <left/>
      <right style="medium">
        <color indexed="64"/>
      </right>
      <top style="medium">
        <color theme="3" tint="0.79998168889431442"/>
      </top>
      <bottom style="medium">
        <color theme="3" tint="0.79998168889431442"/>
      </bottom>
      <diagonal/>
    </border>
    <border>
      <left style="thin">
        <color indexed="8"/>
      </left>
      <right/>
      <top style="thin">
        <color indexed="64"/>
      </top>
      <bottom/>
      <diagonal/>
    </border>
    <border>
      <left/>
      <right style="medium">
        <color indexed="64"/>
      </right>
      <top/>
      <bottom style="thin">
        <color theme="3" tint="0.79998168889431442"/>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theme="3" tint="0.79998168889431442"/>
      </top>
      <bottom style="thin">
        <color theme="3" tint="0.79998168889431442"/>
      </bottom>
      <diagonal/>
    </border>
    <border>
      <left style="medium">
        <color indexed="64"/>
      </left>
      <right style="thin">
        <color indexed="64"/>
      </right>
      <top style="thin">
        <color theme="3" tint="0.79998168889431442"/>
      </top>
      <bottom style="thin">
        <color theme="3" tint="0.79998168889431442"/>
      </bottom>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theme="3" tint="0.79998168889431442"/>
      </bottom>
      <diagonal/>
    </border>
    <border>
      <left style="medium">
        <color indexed="64"/>
      </left>
      <right style="thin">
        <color indexed="64"/>
      </right>
      <top style="thin">
        <color indexed="64"/>
      </top>
      <bottom style="thin">
        <color theme="3" tint="0.79998168889431442"/>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bottom style="thin">
        <color theme="3" tint="0.79998168889431442"/>
      </bottom>
      <diagonal/>
    </border>
    <border>
      <left style="medium">
        <color indexed="64"/>
      </left>
      <right style="thin">
        <color indexed="8"/>
      </right>
      <top style="thin">
        <color indexed="64"/>
      </top>
      <bottom/>
      <diagonal/>
    </border>
    <border>
      <left style="thin">
        <color indexed="8"/>
      </left>
      <right style="medium">
        <color indexed="64"/>
      </right>
      <top style="thin">
        <color indexed="64"/>
      </top>
      <bottom/>
      <diagonal/>
    </border>
    <border>
      <left style="medium">
        <color indexed="64"/>
      </left>
      <right style="thin">
        <color indexed="8"/>
      </right>
      <top/>
      <bottom style="thin">
        <color indexed="64"/>
      </bottom>
      <diagonal/>
    </border>
    <border>
      <left style="thin">
        <color indexed="8"/>
      </left>
      <right style="medium">
        <color indexed="64"/>
      </right>
      <top/>
      <bottom style="thin">
        <color indexed="64"/>
      </bottom>
      <diagonal/>
    </border>
    <border>
      <left style="medium">
        <color indexed="64"/>
      </left>
      <right/>
      <top style="medium">
        <color theme="3" tint="0.79998168889431442"/>
      </top>
      <bottom style="medium">
        <color indexed="64"/>
      </bottom>
      <diagonal/>
    </border>
    <border>
      <left/>
      <right/>
      <top style="medium">
        <color theme="3" tint="0.79998168889431442"/>
      </top>
      <bottom style="medium">
        <color indexed="64"/>
      </bottom>
      <diagonal/>
    </border>
    <border>
      <left/>
      <right style="medium">
        <color indexed="64"/>
      </right>
      <top style="medium">
        <color theme="3" tint="0.79998168889431442"/>
      </top>
      <bottom style="medium">
        <color indexed="64"/>
      </bottom>
      <diagonal/>
    </border>
  </borders>
  <cellStyleXfs count="75">
    <xf numFmtId="0" fontId="0" fillId="0" borderId="0"/>
    <xf numFmtId="0" fontId="13" fillId="0" borderId="0"/>
    <xf numFmtId="0" fontId="13" fillId="0" borderId="0"/>
    <xf numFmtId="164" fontId="13" fillId="0" borderId="0" applyFill="0" applyBorder="0" applyAlignment="0" applyProtection="0"/>
    <xf numFmtId="168" fontId="13" fillId="0" borderId="0" applyFill="0" applyBorder="0" applyAlignment="0" applyProtection="0"/>
    <xf numFmtId="171" fontId="13" fillId="0" borderId="0" applyFill="0" applyBorder="0" applyAlignment="0" applyProtection="0"/>
    <xf numFmtId="44" fontId="25" fillId="0" borderId="0" applyFont="0" applyFill="0" applyBorder="0" applyAlignment="0" applyProtection="0"/>
    <xf numFmtId="170" fontId="13" fillId="0" borderId="0" applyFill="0" applyBorder="0" applyAlignment="0" applyProtection="0"/>
    <xf numFmtId="44" fontId="2" fillId="0" borderId="0" applyFont="0" applyFill="0" applyBorder="0" applyAlignment="0" applyProtection="0"/>
    <xf numFmtId="0" fontId="25" fillId="0" borderId="0"/>
    <xf numFmtId="0" fontId="3" fillId="0" borderId="0"/>
    <xf numFmtId="0" fontId="13" fillId="0" borderId="0"/>
    <xf numFmtId="0" fontId="25" fillId="0" borderId="0"/>
    <xf numFmtId="4" fontId="18" fillId="0" borderId="0">
      <alignment vertical="center" wrapText="1"/>
      <protection locked="0"/>
    </xf>
    <xf numFmtId="4" fontId="18" fillId="0" borderId="0">
      <alignment vertical="center" wrapText="1"/>
      <protection locked="0"/>
    </xf>
    <xf numFmtId="0" fontId="19" fillId="0" borderId="0"/>
    <xf numFmtId="0" fontId="13" fillId="0" borderId="0"/>
    <xf numFmtId="0" fontId="20" fillId="0" borderId="0"/>
    <xf numFmtId="0" fontId="13" fillId="0" borderId="0"/>
    <xf numFmtId="0" fontId="25" fillId="0" borderId="0"/>
    <xf numFmtId="0" fontId="4" fillId="0" borderId="0"/>
    <xf numFmtId="0" fontId="3" fillId="0" borderId="0"/>
    <xf numFmtId="9" fontId="13" fillId="0" borderId="0" applyFill="0" applyBorder="0" applyAlignment="0" applyProtection="0"/>
    <xf numFmtId="9" fontId="13" fillId="0" borderId="0" applyFill="0" applyBorder="0" applyAlignment="0" applyProtection="0"/>
    <xf numFmtId="9" fontId="25" fillId="0" borderId="0" applyFont="0" applyFill="0" applyBorder="0" applyAlignment="0" applyProtection="0"/>
    <xf numFmtId="9" fontId="13" fillId="0" borderId="0" applyFill="0" applyBorder="0" applyAlignment="0" applyProtection="0"/>
    <xf numFmtId="9" fontId="25" fillId="0" borderId="0" applyFont="0" applyFill="0" applyBorder="0" applyAlignment="0" applyProtection="0"/>
    <xf numFmtId="39" fontId="13" fillId="0" borderId="0" applyFill="0" applyBorder="0" applyAlignment="0" applyProtection="0"/>
    <xf numFmtId="167" fontId="13" fillId="0" borderId="0" applyFill="0" applyBorder="0" applyAlignment="0" applyProtection="0"/>
    <xf numFmtId="166" fontId="13" fillId="0" borderId="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6" fillId="0" borderId="1" applyNumberFormat="0" applyFill="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6" fillId="0" borderId="1" applyNumberFormat="0" applyFill="0" applyAlignment="0" applyProtection="0"/>
    <xf numFmtId="0" fontId="5" fillId="0" borderId="0" applyNumberFormat="0" applyFill="0" applyBorder="0" applyAlignment="0" applyProtection="0"/>
    <xf numFmtId="0" fontId="7" fillId="0" borderId="0" applyNumberFormat="0" applyFill="0" applyBorder="0" applyAlignment="0" applyProtection="0"/>
    <xf numFmtId="0" fontId="8" fillId="0" borderId="2" applyNumberFormat="0" applyFill="0" applyAlignment="0" applyProtection="0"/>
    <xf numFmtId="0" fontId="8" fillId="0" borderId="2" applyNumberFormat="0" applyFill="0" applyAlignment="0" applyProtection="0"/>
    <xf numFmtId="0" fontId="7" fillId="0" borderId="0" applyNumberFormat="0" applyFill="0" applyBorder="0" applyAlignment="0" applyProtection="0"/>
    <xf numFmtId="164" fontId="13" fillId="0" borderId="0" applyFill="0" applyBorder="0" applyAlignment="0" applyProtection="0"/>
    <xf numFmtId="166" fontId="13" fillId="0" borderId="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165" fontId="13" fillId="0" borderId="0" applyFill="0" applyBorder="0" applyAlignment="0" applyProtection="0"/>
    <xf numFmtId="44" fontId="1" fillId="0" borderId="0" applyFont="0" applyFill="0" applyBorder="0" applyAlignment="0" applyProtection="0"/>
    <xf numFmtId="44" fontId="2" fillId="0" borderId="0" applyFont="0" applyFill="0" applyBorder="0" applyAlignment="0" applyProtection="0"/>
    <xf numFmtId="0" fontId="1" fillId="0" borderId="0"/>
    <xf numFmtId="0" fontId="2" fillId="0" borderId="0"/>
    <xf numFmtId="0" fontId="1" fillId="0" borderId="0"/>
    <xf numFmtId="0" fontId="2" fillId="0" borderId="0"/>
    <xf numFmtId="0" fontId="2"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336">
    <xf numFmtId="0" fontId="0" fillId="0" borderId="0" xfId="0"/>
    <xf numFmtId="0" fontId="10" fillId="0" borderId="0" xfId="0" applyFont="1" applyAlignment="1">
      <alignment vertical="center"/>
    </xf>
    <xf numFmtId="0" fontId="10" fillId="0" borderId="0" xfId="0" applyFont="1" applyBorder="1" applyAlignment="1">
      <alignment vertical="center"/>
    </xf>
    <xf numFmtId="0" fontId="10" fillId="0" borderId="0" xfId="0" applyFont="1" applyBorder="1" applyAlignment="1">
      <alignment horizontal="center" vertical="center"/>
    </xf>
    <xf numFmtId="0" fontId="0" fillId="0" borderId="0" xfId="0" applyAlignment="1">
      <alignment vertical="center"/>
    </xf>
    <xf numFmtId="2" fontId="0" fillId="0" borderId="0" xfId="0" applyNumberFormat="1" applyAlignment="1">
      <alignment vertical="center"/>
    </xf>
    <xf numFmtId="49" fontId="10" fillId="0" borderId="0" xfId="0" applyNumberFormat="1" applyFont="1" applyBorder="1" applyAlignment="1">
      <alignment horizontal="center" vertical="center"/>
    </xf>
    <xf numFmtId="4" fontId="12" fillId="0" borderId="0" xfId="0" applyNumberFormat="1" applyFont="1" applyFill="1" applyBorder="1" applyAlignment="1">
      <alignment vertical="center"/>
    </xf>
    <xf numFmtId="4" fontId="10" fillId="0" borderId="0" xfId="0" applyNumberFormat="1" applyFont="1" applyFill="1" applyBorder="1" applyAlignment="1">
      <alignment vertical="center"/>
    </xf>
    <xf numFmtId="4" fontId="10" fillId="0" borderId="0" xfId="0" applyNumberFormat="1" applyFont="1" applyBorder="1" applyAlignment="1">
      <alignment horizontal="center" vertical="center"/>
    </xf>
    <xf numFmtId="0" fontId="10" fillId="0" borderId="0" xfId="0" applyFont="1" applyBorder="1" applyAlignment="1">
      <alignment horizontal="left" vertical="center" wrapText="1"/>
    </xf>
    <xf numFmtId="4" fontId="10" fillId="0" borderId="0" xfId="0" applyNumberFormat="1" applyFont="1" applyAlignment="1">
      <alignment vertical="center"/>
    </xf>
    <xf numFmtId="4" fontId="10" fillId="0" borderId="0" xfId="0" applyNumberFormat="1" applyFont="1" applyBorder="1" applyAlignment="1">
      <alignment vertical="center"/>
    </xf>
    <xf numFmtId="172" fontId="13" fillId="0" borderId="0" xfId="22" applyNumberFormat="1" applyBorder="1" applyAlignment="1">
      <alignment vertical="center"/>
    </xf>
    <xf numFmtId="4" fontId="0" fillId="0" borderId="0" xfId="0" applyNumberFormat="1" applyAlignment="1">
      <alignment vertical="center"/>
    </xf>
    <xf numFmtId="0" fontId="26" fillId="0" borderId="0" xfId="0" applyFont="1" applyFill="1" applyBorder="1" applyAlignment="1">
      <alignment horizontal="center" vertical="center"/>
    </xf>
    <xf numFmtId="0" fontId="16" fillId="0" borderId="0" xfId="0" applyFont="1" applyFill="1" applyBorder="1" applyAlignment="1">
      <alignment vertical="center"/>
    </xf>
    <xf numFmtId="0" fontId="10" fillId="0" borderId="5" xfId="0" applyFont="1" applyBorder="1" applyAlignment="1">
      <alignment vertical="center"/>
    </xf>
    <xf numFmtId="49" fontId="0" fillId="0" borderId="0" xfId="0" applyNumberFormat="1" applyFont="1" applyAlignment="1">
      <alignment horizontal="center" vertical="center" wrapText="1"/>
    </xf>
    <xf numFmtId="0" fontId="0" fillId="0" borderId="0" xfId="0" applyFont="1" applyAlignment="1">
      <alignment vertical="center" wrapText="1"/>
    </xf>
    <xf numFmtId="0" fontId="12" fillId="0" borderId="9" xfId="0" applyFont="1" applyBorder="1" applyAlignment="1">
      <alignment vertical="center"/>
    </xf>
    <xf numFmtId="0" fontId="12" fillId="0" borderId="9" xfId="0" applyFont="1" applyBorder="1" applyAlignment="1">
      <alignment vertical="center" wrapText="1"/>
    </xf>
    <xf numFmtId="4" fontId="12" fillId="0" borderId="9" xfId="0" applyNumberFormat="1" applyFont="1" applyBorder="1" applyAlignment="1">
      <alignment vertical="center"/>
    </xf>
    <xf numFmtId="0" fontId="0" fillId="0" borderId="0" xfId="0" applyFont="1" applyFill="1" applyBorder="1" applyAlignment="1">
      <alignment vertical="center" wrapText="1"/>
    </xf>
    <xf numFmtId="0" fontId="0" fillId="0" borderId="0" xfId="0" applyFont="1" applyBorder="1" applyAlignment="1">
      <alignment vertical="center" wrapText="1"/>
    </xf>
    <xf numFmtId="2" fontId="0" fillId="0" borderId="0" xfId="0" applyNumberFormat="1" applyFont="1" applyBorder="1" applyAlignment="1">
      <alignment horizontal="right" vertical="center" wrapText="1"/>
    </xf>
    <xf numFmtId="0" fontId="0" fillId="0" borderId="0" xfId="0" applyFont="1" applyAlignment="1">
      <alignment horizontal="center" vertical="center" wrapText="1"/>
    </xf>
    <xf numFmtId="2" fontId="0" fillId="0" borderId="0" xfId="0" applyNumberFormat="1" applyFont="1" applyAlignment="1">
      <alignment horizontal="right" vertical="center" wrapText="1"/>
    </xf>
    <xf numFmtId="4" fontId="0" fillId="0" borderId="0" xfId="0" applyNumberFormat="1" applyFont="1" applyAlignment="1">
      <alignment horizontal="center" vertical="center" wrapText="1"/>
    </xf>
    <xf numFmtId="49" fontId="10" fillId="0" borderId="0" xfId="0" applyNumberFormat="1" applyFont="1" applyAlignment="1">
      <alignment vertical="center"/>
    </xf>
    <xf numFmtId="4" fontId="0" fillId="0" borderId="0" xfId="0" applyNumberFormat="1" applyFont="1" applyBorder="1" applyAlignment="1">
      <alignment vertical="center" wrapText="1"/>
    </xf>
    <xf numFmtId="4" fontId="0" fillId="0" borderId="0" xfId="0" applyNumberFormat="1" applyFont="1" applyAlignment="1">
      <alignment vertical="center" wrapText="1"/>
    </xf>
    <xf numFmtId="4" fontId="21" fillId="2" borderId="14" xfId="60" applyNumberFormat="1" applyFont="1" applyFill="1" applyBorder="1" applyAlignment="1" applyProtection="1">
      <alignment vertical="center" wrapText="1"/>
    </xf>
    <xf numFmtId="4" fontId="0" fillId="0" borderId="0" xfId="0" applyNumberFormat="1" applyFont="1" applyBorder="1" applyAlignment="1">
      <alignment vertical="center"/>
    </xf>
    <xf numFmtId="4" fontId="9" fillId="0" borderId="9" xfId="0" applyNumberFormat="1" applyFont="1" applyBorder="1" applyAlignment="1">
      <alignment vertical="center"/>
    </xf>
    <xf numFmtId="4" fontId="21" fillId="2" borderId="0" xfId="60" applyNumberFormat="1" applyFont="1" applyFill="1" applyBorder="1" applyAlignment="1" applyProtection="1">
      <alignment vertical="center" wrapText="1"/>
    </xf>
    <xf numFmtId="4" fontId="12" fillId="2" borderId="17" xfId="0" applyNumberFormat="1" applyFont="1" applyFill="1" applyBorder="1" applyAlignment="1">
      <alignment vertical="center" wrapText="1"/>
    </xf>
    <xf numFmtId="10" fontId="0" fillId="0" borderId="0" xfId="0" applyNumberFormat="1" applyFont="1" applyBorder="1" applyAlignment="1">
      <alignment horizontal="center" vertical="center"/>
    </xf>
    <xf numFmtId="2" fontId="0" fillId="0" borderId="0" xfId="0" applyNumberFormat="1" applyBorder="1" applyAlignment="1">
      <alignment vertical="center"/>
    </xf>
    <xf numFmtId="177" fontId="0" fillId="0" borderId="0" xfId="0" applyNumberFormat="1" applyAlignment="1">
      <alignment vertical="center"/>
    </xf>
    <xf numFmtId="4" fontId="10" fillId="0" borderId="7" xfId="0" applyNumberFormat="1" applyFont="1" applyBorder="1" applyAlignment="1">
      <alignment vertical="center"/>
    </xf>
    <xf numFmtId="0" fontId="0" fillId="0" borderId="0" xfId="0" applyFont="1" applyAlignment="1">
      <alignment vertical="center"/>
    </xf>
    <xf numFmtId="0" fontId="0" fillId="0" borderId="0" xfId="0" applyFont="1" applyBorder="1" applyAlignment="1">
      <alignment vertical="center"/>
    </xf>
    <xf numFmtId="4" fontId="0" fillId="0" borderId="0" xfId="0" applyNumberFormat="1" applyFont="1" applyAlignment="1">
      <alignment vertical="center"/>
    </xf>
    <xf numFmtId="172" fontId="0" fillId="0" borderId="0" xfId="22" applyNumberFormat="1" applyFont="1" applyFill="1" applyBorder="1" applyAlignment="1">
      <alignment vertical="center"/>
    </xf>
    <xf numFmtId="9" fontId="0" fillId="0" borderId="0" xfId="22" applyFont="1" applyFill="1" applyBorder="1" applyAlignment="1">
      <alignment vertical="center"/>
    </xf>
    <xf numFmtId="4" fontId="0" fillId="0" borderId="0" xfId="22" applyNumberFormat="1" applyFont="1" applyFill="1" applyBorder="1" applyAlignment="1">
      <alignment vertical="center"/>
    </xf>
    <xf numFmtId="172" fontId="0" fillId="0" borderId="0" xfId="0" applyNumberFormat="1" applyFont="1" applyFill="1" applyBorder="1" applyAlignment="1">
      <alignment vertical="center" wrapText="1"/>
    </xf>
    <xf numFmtId="4" fontId="0" fillId="0" borderId="0" xfId="0" applyNumberFormat="1" applyFont="1" applyFill="1" applyBorder="1" applyAlignment="1">
      <alignment vertical="center" wrapText="1"/>
    </xf>
    <xf numFmtId="172" fontId="0" fillId="0" borderId="0" xfId="22" applyNumberFormat="1" applyFont="1" applyBorder="1" applyAlignment="1">
      <alignment vertical="center"/>
    </xf>
    <xf numFmtId="9" fontId="0" fillId="0" borderId="0" xfId="22" applyFont="1" applyBorder="1" applyAlignment="1">
      <alignment vertical="center"/>
    </xf>
    <xf numFmtId="4" fontId="0" fillId="0" borderId="0" xfId="22" applyNumberFormat="1" applyFont="1" applyBorder="1" applyAlignment="1">
      <alignment vertical="center"/>
    </xf>
    <xf numFmtId="176" fontId="31" fillId="0" borderId="0" xfId="0" applyNumberFormat="1" applyFont="1" applyBorder="1" applyAlignment="1">
      <alignment vertical="center"/>
    </xf>
    <xf numFmtId="176" fontId="31" fillId="0" borderId="0" xfId="0" applyNumberFormat="1" applyFont="1" applyAlignment="1">
      <alignment horizontal="center" vertical="center" wrapText="1"/>
    </xf>
    <xf numFmtId="0" fontId="0" fillId="0" borderId="0" xfId="0" applyFont="1" applyFill="1" applyBorder="1" applyAlignment="1">
      <alignment horizontal="left" vertical="top" wrapText="1"/>
    </xf>
    <xf numFmtId="0" fontId="0" fillId="0" borderId="0" xfId="0" applyFont="1" applyBorder="1" applyAlignment="1">
      <alignment horizontal="center" vertical="center" wrapText="1"/>
    </xf>
    <xf numFmtId="0" fontId="0" fillId="0" borderId="0" xfId="0" applyFont="1" applyBorder="1" applyAlignment="1">
      <alignment horizontal="center" vertical="center"/>
    </xf>
    <xf numFmtId="0" fontId="10" fillId="0" borderId="0" xfId="0" applyFont="1" applyBorder="1" applyAlignment="1">
      <alignment horizontal="center" vertical="center"/>
    </xf>
    <xf numFmtId="4" fontId="21" fillId="3" borderId="0" xfId="0" applyNumberFormat="1" applyFont="1" applyFill="1" applyBorder="1" applyAlignment="1">
      <alignment vertical="center"/>
    </xf>
    <xf numFmtId="169" fontId="12" fillId="3" borderId="0" xfId="0" applyNumberFormat="1" applyFont="1" applyFill="1" applyBorder="1" applyAlignment="1">
      <alignment horizontal="center" vertical="center"/>
    </xf>
    <xf numFmtId="4" fontId="12" fillId="3" borderId="0" xfId="0" applyNumberFormat="1" applyFont="1" applyFill="1" applyBorder="1" applyAlignment="1">
      <alignment vertical="center"/>
    </xf>
    <xf numFmtId="4" fontId="12" fillId="0" borderId="25" xfId="0" applyNumberFormat="1" applyFont="1" applyBorder="1" applyAlignment="1">
      <alignment vertical="center"/>
    </xf>
    <xf numFmtId="14" fontId="12" fillId="0" borderId="25" xfId="0" applyNumberFormat="1" applyFont="1" applyBorder="1" applyAlignment="1">
      <alignment horizontal="right" vertical="center"/>
    </xf>
    <xf numFmtId="4" fontId="12" fillId="0" borderId="26" xfId="0" applyNumberFormat="1" applyFont="1" applyBorder="1" applyAlignment="1">
      <alignment vertical="center"/>
    </xf>
    <xf numFmtId="14" fontId="12" fillId="0" borderId="26" xfId="0" applyNumberFormat="1" applyFont="1" applyBorder="1" applyAlignment="1">
      <alignment horizontal="right" vertical="center"/>
    </xf>
    <xf numFmtId="0" fontId="9" fillId="0" borderId="0" xfId="0" applyFont="1" applyBorder="1" applyAlignment="1">
      <alignment horizontal="right" vertical="center"/>
    </xf>
    <xf numFmtId="0" fontId="15" fillId="5" borderId="0" xfId="0" applyFont="1" applyFill="1" applyBorder="1" applyAlignment="1">
      <alignment vertical="center"/>
    </xf>
    <xf numFmtId="4" fontId="9" fillId="5" borderId="0" xfId="0" applyNumberFormat="1" applyFont="1" applyFill="1" applyBorder="1" applyAlignment="1">
      <alignment vertical="center"/>
    </xf>
    <xf numFmtId="4" fontId="15" fillId="5" borderId="0" xfId="0" applyNumberFormat="1" applyFont="1" applyFill="1" applyBorder="1" applyAlignment="1">
      <alignment vertical="center"/>
    </xf>
    <xf numFmtId="4" fontId="9" fillId="0" borderId="11" xfId="60" applyNumberFormat="1" applyFont="1" applyFill="1" applyBorder="1" applyAlignment="1" applyProtection="1">
      <alignment horizontal="center" vertical="center" wrapText="1"/>
    </xf>
    <xf numFmtId="172" fontId="13" fillId="0" borderId="9" xfId="22" applyNumberFormat="1" applyBorder="1" applyAlignment="1">
      <alignment vertical="center"/>
    </xf>
    <xf numFmtId="4" fontId="9" fillId="0" borderId="25" xfId="0" applyNumberFormat="1" applyFont="1" applyBorder="1" applyAlignment="1">
      <alignment vertical="center"/>
    </xf>
    <xf numFmtId="4" fontId="9" fillId="0" borderId="26" xfId="0" applyNumberFormat="1" applyFont="1" applyBorder="1" applyAlignment="1">
      <alignment vertical="center"/>
    </xf>
    <xf numFmtId="49" fontId="9" fillId="0" borderId="26" xfId="0" applyNumberFormat="1" applyFont="1" applyBorder="1" applyAlignment="1">
      <alignment horizontal="right" vertical="center"/>
    </xf>
    <xf numFmtId="2" fontId="9" fillId="4" borderId="0" xfId="0" applyNumberFormat="1" applyFont="1" applyFill="1" applyBorder="1" applyAlignment="1">
      <alignment horizontal="left" vertical="center"/>
    </xf>
    <xf numFmtId="169" fontId="0" fillId="4" borderId="0" xfId="0" applyNumberFormat="1" applyFont="1" applyFill="1" applyBorder="1" applyAlignment="1">
      <alignment horizontal="center" vertical="center"/>
    </xf>
    <xf numFmtId="4" fontId="0" fillId="4" borderId="0" xfId="0" applyNumberFormat="1" applyFont="1" applyFill="1" applyBorder="1" applyAlignment="1">
      <alignment vertical="center"/>
    </xf>
    <xf numFmtId="2" fontId="0" fillId="4" borderId="0" xfId="0" applyNumberFormat="1" applyFont="1" applyFill="1" applyBorder="1" applyAlignment="1">
      <alignment horizontal="left" vertical="center"/>
    </xf>
    <xf numFmtId="49" fontId="9" fillId="7" borderId="27" xfId="0" applyNumberFormat="1" applyFont="1" applyFill="1" applyBorder="1" applyAlignment="1">
      <alignment horizontal="center" vertical="top" wrapText="1"/>
    </xf>
    <xf numFmtId="0" fontId="9" fillId="3" borderId="27" xfId="0" applyFont="1" applyFill="1" applyBorder="1" applyAlignment="1">
      <alignment vertical="center" wrapText="1"/>
    </xf>
    <xf numFmtId="4" fontId="9" fillId="3" borderId="27" xfId="0" applyNumberFormat="1" applyFont="1" applyFill="1" applyBorder="1" applyAlignment="1">
      <alignment horizontal="right" vertical="center" wrapText="1"/>
    </xf>
    <xf numFmtId="4" fontId="0" fillId="3" borderId="27" xfId="0" applyNumberFormat="1" applyFont="1" applyFill="1" applyBorder="1" applyAlignment="1">
      <alignment vertical="center" wrapText="1"/>
    </xf>
    <xf numFmtId="4" fontId="9" fillId="3" borderId="27" xfId="0" applyNumberFormat="1" applyFont="1" applyFill="1" applyBorder="1" applyAlignment="1">
      <alignment vertical="center" wrapText="1"/>
    </xf>
    <xf numFmtId="175" fontId="9" fillId="3" borderId="27" xfId="0" applyNumberFormat="1" applyFont="1" applyFill="1" applyBorder="1" applyAlignment="1">
      <alignment vertical="center" wrapText="1"/>
    </xf>
    <xf numFmtId="49" fontId="27" fillId="8" borderId="28" xfId="0" applyNumberFormat="1" applyFont="1" applyFill="1" applyBorder="1" applyAlignment="1">
      <alignment horizontal="center" vertical="top" wrapText="1"/>
    </xf>
    <xf numFmtId="0" fontId="27" fillId="9" borderId="28" xfId="0" applyFont="1" applyFill="1" applyBorder="1" applyAlignment="1">
      <alignment vertical="center" wrapText="1"/>
    </xf>
    <xf numFmtId="4" fontId="27" fillId="9" borderId="28" xfId="0" applyNumberFormat="1" applyFont="1" applyFill="1" applyBorder="1" applyAlignment="1">
      <alignment horizontal="right" vertical="center" wrapText="1"/>
    </xf>
    <xf numFmtId="4" fontId="26" fillId="9" borderId="28" xfId="0" applyNumberFormat="1" applyFont="1" applyFill="1" applyBorder="1" applyAlignment="1">
      <alignment vertical="center" wrapText="1"/>
    </xf>
    <xf numFmtId="4" fontId="27" fillId="9" borderId="28" xfId="0" applyNumberFormat="1" applyFont="1" applyFill="1" applyBorder="1" applyAlignment="1">
      <alignment vertical="center" wrapText="1"/>
    </xf>
    <xf numFmtId="175" fontId="27" fillId="9" borderId="28" xfId="0" applyNumberFormat="1" applyFont="1" applyFill="1" applyBorder="1" applyAlignment="1">
      <alignment vertical="center" wrapText="1"/>
    </xf>
    <xf numFmtId="4" fontId="0" fillId="0" borderId="28" xfId="0" applyNumberFormat="1" applyFont="1" applyFill="1" applyBorder="1" applyAlignment="1">
      <alignment horizontal="right" vertical="center" wrapText="1"/>
    </xf>
    <xf numFmtId="4" fontId="9" fillId="0" borderId="28" xfId="0" applyNumberFormat="1" applyFont="1" applyFill="1" applyBorder="1" applyAlignment="1">
      <alignment horizontal="right" vertical="center" wrapText="1"/>
    </xf>
    <xf numFmtId="10" fontId="0" fillId="0" borderId="28" xfId="0" applyNumberFormat="1" applyFont="1" applyFill="1" applyBorder="1" applyAlignment="1">
      <alignment horizontal="center" vertical="center" wrapText="1"/>
    </xf>
    <xf numFmtId="175" fontId="0" fillId="0" borderId="28" xfId="0" applyNumberFormat="1" applyFont="1" applyFill="1" applyBorder="1" applyAlignment="1">
      <alignment horizontal="center" vertical="center" wrapText="1"/>
    </xf>
    <xf numFmtId="49" fontId="0" fillId="0" borderId="28" xfId="0" applyNumberFormat="1" applyFont="1" applyFill="1" applyBorder="1" applyAlignment="1">
      <alignment horizontal="center" vertical="top" wrapText="1"/>
    </xf>
    <xf numFmtId="49" fontId="0" fillId="0" borderId="28" xfId="0" applyNumberFormat="1" applyFont="1" applyFill="1" applyBorder="1" applyAlignment="1">
      <alignment horizontal="left" vertical="center" wrapText="1"/>
    </xf>
    <xf numFmtId="49" fontId="0" fillId="0" borderId="28" xfId="0" applyNumberFormat="1" applyFont="1" applyFill="1" applyBorder="1" applyAlignment="1">
      <alignment horizontal="center" vertical="center" wrapText="1"/>
    </xf>
    <xf numFmtId="4" fontId="14" fillId="0" borderId="28" xfId="0" applyNumberFormat="1" applyFont="1" applyFill="1" applyBorder="1" applyAlignment="1">
      <alignment horizontal="right" vertical="center" wrapText="1"/>
    </xf>
    <xf numFmtId="4" fontId="32" fillId="0" borderId="28" xfId="0" applyNumberFormat="1" applyFont="1" applyFill="1" applyBorder="1" applyAlignment="1">
      <alignment horizontal="right" vertical="center" wrapText="1"/>
    </xf>
    <xf numFmtId="49" fontId="26" fillId="8" borderId="28" xfId="0" applyNumberFormat="1" applyFont="1" applyFill="1" applyBorder="1" applyAlignment="1">
      <alignment horizontal="center" vertical="top" wrapText="1"/>
    </xf>
    <xf numFmtId="0" fontId="26" fillId="9" borderId="28" xfId="0" applyFont="1" applyFill="1" applyBorder="1" applyAlignment="1">
      <alignment vertical="center" wrapText="1"/>
    </xf>
    <xf numFmtId="49" fontId="17" fillId="0" borderId="5" xfId="0" applyNumberFormat="1" applyFont="1" applyFill="1" applyBorder="1" applyAlignment="1">
      <alignment horizontal="center" vertical="top"/>
    </xf>
    <xf numFmtId="0" fontId="17" fillId="0" borderId="0" xfId="0" applyNumberFormat="1" applyFont="1" applyFill="1" applyBorder="1" applyAlignment="1">
      <alignment horizontal="left" vertical="center" wrapText="1"/>
    </xf>
    <xf numFmtId="0" fontId="17" fillId="0" borderId="0" xfId="0" applyNumberFormat="1" applyFont="1" applyFill="1" applyBorder="1" applyAlignment="1">
      <alignment horizontal="center" vertical="center"/>
    </xf>
    <xf numFmtId="4" fontId="0" fillId="0" borderId="0" xfId="0" applyNumberFormat="1" applyFont="1" applyFill="1" applyBorder="1" applyAlignment="1">
      <alignment vertical="center"/>
    </xf>
    <xf numFmtId="4" fontId="10" fillId="0" borderId="0" xfId="60" applyNumberFormat="1" applyFont="1" applyFill="1" applyBorder="1" applyAlignment="1" applyProtection="1">
      <alignment vertical="center"/>
    </xf>
    <xf numFmtId="4" fontId="13" fillId="0" borderId="25" xfId="60" applyNumberFormat="1" applyFont="1" applyFill="1" applyBorder="1" applyAlignment="1" applyProtection="1">
      <alignment vertical="center" wrapText="1"/>
    </xf>
    <xf numFmtId="4" fontId="9" fillId="0" borderId="25" xfId="60" applyNumberFormat="1" applyFont="1" applyFill="1" applyBorder="1" applyAlignment="1" applyProtection="1">
      <alignment vertical="center" wrapText="1"/>
    </xf>
    <xf numFmtId="175" fontId="9" fillId="0" borderId="29" xfId="22" applyNumberFormat="1" applyFont="1" applyFill="1" applyBorder="1" applyAlignment="1" applyProtection="1">
      <alignment vertical="center" wrapText="1"/>
    </xf>
    <xf numFmtId="49" fontId="17" fillId="0" borderId="3" xfId="0" applyNumberFormat="1" applyFont="1" applyFill="1" applyBorder="1" applyAlignment="1">
      <alignment horizontal="center" vertical="top"/>
    </xf>
    <xf numFmtId="0" fontId="17" fillId="0" borderId="4" xfId="0" applyNumberFormat="1" applyFont="1" applyFill="1" applyBorder="1" applyAlignment="1">
      <alignment horizontal="left" vertical="center" wrapText="1"/>
    </xf>
    <xf numFmtId="0" fontId="17" fillId="0" borderId="4" xfId="0" applyNumberFormat="1" applyFont="1" applyFill="1" applyBorder="1" applyAlignment="1">
      <alignment horizontal="center" vertical="center"/>
    </xf>
    <xf numFmtId="4" fontId="0" fillId="0" borderId="4" xfId="0" applyNumberFormat="1" applyFont="1" applyFill="1" applyBorder="1" applyAlignment="1">
      <alignment vertical="center"/>
    </xf>
    <xf numFmtId="4" fontId="10" fillId="0" borderId="4" xfId="0" applyNumberFormat="1" applyFont="1" applyFill="1" applyBorder="1" applyAlignment="1">
      <alignment vertical="center"/>
    </xf>
    <xf numFmtId="4" fontId="10" fillId="0" borderId="4" xfId="60" applyNumberFormat="1" applyFont="1" applyFill="1" applyBorder="1" applyAlignment="1" applyProtection="1">
      <alignment vertical="center"/>
    </xf>
    <xf numFmtId="175" fontId="13" fillId="0" borderId="13" xfId="22" applyNumberFormat="1" applyFill="1" applyBorder="1" applyAlignment="1" applyProtection="1">
      <alignment vertical="center"/>
    </xf>
    <xf numFmtId="0" fontId="12" fillId="0" borderId="6" xfId="0" applyFont="1" applyBorder="1" applyAlignment="1">
      <alignment vertical="top"/>
    </xf>
    <xf numFmtId="0" fontId="12" fillId="0" borderId="7" xfId="0" applyFont="1" applyBorder="1" applyAlignment="1">
      <alignment vertical="center" wrapText="1"/>
    </xf>
    <xf numFmtId="0" fontId="12" fillId="0" borderId="7" xfId="0" applyFont="1" applyBorder="1" applyAlignment="1">
      <alignment vertical="center"/>
    </xf>
    <xf numFmtId="4" fontId="9" fillId="0" borderId="7" xfId="0" applyNumberFormat="1" applyFont="1" applyBorder="1" applyAlignment="1">
      <alignment vertical="center"/>
    </xf>
    <xf numFmtId="4" fontId="12" fillId="0" borderId="7" xfId="0" applyNumberFormat="1" applyFont="1" applyBorder="1" applyAlignment="1">
      <alignment vertical="center"/>
    </xf>
    <xf numFmtId="0" fontId="9" fillId="0" borderId="7" xfId="0" applyFont="1" applyBorder="1" applyAlignment="1">
      <alignment horizontal="right" vertical="center"/>
    </xf>
    <xf numFmtId="175" fontId="13" fillId="0" borderId="8" xfId="22" applyNumberFormat="1" applyBorder="1" applyAlignment="1">
      <alignment vertical="center"/>
    </xf>
    <xf numFmtId="49" fontId="17" fillId="0" borderId="0" xfId="0" applyNumberFormat="1" applyFont="1" applyFill="1" applyBorder="1" applyAlignment="1">
      <alignment horizontal="center" vertical="center"/>
    </xf>
    <xf numFmtId="4" fontId="14" fillId="0" borderId="0" xfId="0" applyNumberFormat="1" applyFont="1" applyFill="1" applyBorder="1" applyAlignment="1">
      <alignment vertical="center"/>
    </xf>
    <xf numFmtId="4" fontId="10" fillId="0" borderId="0" xfId="0" applyNumberFormat="1" applyFont="1" applyFill="1" applyBorder="1" applyAlignment="1">
      <alignment horizontal="right" vertical="center"/>
    </xf>
    <xf numFmtId="0" fontId="21" fillId="6" borderId="0" xfId="0" applyFont="1" applyFill="1" applyBorder="1" applyAlignment="1">
      <alignment vertical="center" wrapText="1"/>
    </xf>
    <xf numFmtId="4" fontId="9" fillId="6" borderId="0" xfId="0" applyNumberFormat="1" applyFont="1" applyFill="1" applyBorder="1" applyAlignment="1">
      <alignment vertical="center" wrapText="1"/>
    </xf>
    <xf numFmtId="0" fontId="21" fillId="6" borderId="0" xfId="0" applyFont="1" applyFill="1" applyBorder="1" applyAlignment="1">
      <alignment horizontal="right" vertical="center" wrapText="1"/>
    </xf>
    <xf numFmtId="0" fontId="21" fillId="6" borderId="0" xfId="0" applyFont="1" applyFill="1" applyBorder="1" applyAlignment="1">
      <alignment horizontal="right" vertical="center"/>
    </xf>
    <xf numFmtId="172" fontId="13" fillId="0" borderId="0" xfId="22" applyNumberFormat="1" applyFill="1" applyBorder="1" applyAlignment="1" applyProtection="1">
      <alignment vertical="center"/>
    </xf>
    <xf numFmtId="4" fontId="22" fillId="6" borderId="0" xfId="60" applyNumberFormat="1" applyFont="1" applyFill="1" applyBorder="1" applyAlignment="1" applyProtection="1">
      <alignment vertical="center" wrapText="1"/>
    </xf>
    <xf numFmtId="4" fontId="21" fillId="6" borderId="0" xfId="60" applyNumberFormat="1" applyFont="1" applyFill="1" applyBorder="1" applyAlignment="1" applyProtection="1">
      <alignment vertical="center" wrapText="1"/>
    </xf>
    <xf numFmtId="10" fontId="21" fillId="6" borderId="0" xfId="22" applyNumberFormat="1" applyFont="1" applyFill="1" applyBorder="1" applyAlignment="1" applyProtection="1">
      <alignment vertical="center" wrapText="1"/>
    </xf>
    <xf numFmtId="49" fontId="0" fillId="0" borderId="0" xfId="0" applyNumberFormat="1" applyFont="1" applyBorder="1" applyAlignment="1">
      <alignment horizontal="center" vertical="center" wrapText="1"/>
    </xf>
    <xf numFmtId="4" fontId="0" fillId="0" borderId="0" xfId="0" applyNumberFormat="1" applyFont="1" applyBorder="1" applyAlignment="1">
      <alignment horizontal="center" vertical="center" wrapText="1"/>
    </xf>
    <xf numFmtId="176" fontId="31" fillId="0" borderId="0" xfId="0" applyNumberFormat="1" applyFont="1" applyBorder="1" applyAlignment="1">
      <alignment horizontal="center" vertical="center" wrapText="1"/>
    </xf>
    <xf numFmtId="0" fontId="16" fillId="0" borderId="7" xfId="0" applyFont="1" applyFill="1" applyBorder="1" applyAlignment="1">
      <alignment vertical="center"/>
    </xf>
    <xf numFmtId="2" fontId="16" fillId="0" borderId="7" xfId="0" applyNumberFormat="1" applyFont="1" applyFill="1" applyBorder="1" applyAlignment="1">
      <alignment vertical="center"/>
    </xf>
    <xf numFmtId="4" fontId="9" fillId="0" borderId="33" xfId="60" applyNumberFormat="1" applyFont="1" applyFill="1" applyBorder="1" applyAlignment="1" applyProtection="1">
      <alignment horizontal="center" vertical="center" wrapText="1"/>
    </xf>
    <xf numFmtId="4" fontId="9" fillId="0" borderId="16" xfId="60" applyNumberFormat="1" applyFont="1" applyFill="1" applyBorder="1" applyAlignment="1" applyProtection="1">
      <alignment horizontal="center" vertical="center" wrapText="1"/>
    </xf>
    <xf numFmtId="4" fontId="9" fillId="0" borderId="34" xfId="60" applyNumberFormat="1" applyFont="1" applyFill="1" applyBorder="1" applyAlignment="1" applyProtection="1">
      <alignment horizontal="center" vertical="center" wrapText="1"/>
    </xf>
    <xf numFmtId="10" fontId="10" fillId="6" borderId="35" xfId="22" applyNumberFormat="1" applyFont="1" applyFill="1" applyBorder="1" applyAlignment="1">
      <alignment horizontal="center" vertical="center" wrapText="1"/>
    </xf>
    <xf numFmtId="10" fontId="10" fillId="6" borderId="12" xfId="22" applyNumberFormat="1" applyFont="1" applyFill="1" applyBorder="1" applyAlignment="1">
      <alignment horizontal="center" vertical="center" wrapText="1"/>
    </xf>
    <xf numFmtId="10" fontId="12" fillId="6" borderId="36" xfId="22" applyNumberFormat="1" applyFont="1" applyFill="1" applyBorder="1" applyAlignment="1">
      <alignment horizontal="center" vertical="center" wrapText="1"/>
    </xf>
    <xf numFmtId="0" fontId="12" fillId="0" borderId="0" xfId="0" applyFont="1" applyFill="1" applyBorder="1" applyAlignment="1">
      <alignment horizontal="left" vertical="center" wrapText="1"/>
    </xf>
    <xf numFmtId="4" fontId="12" fillId="0" borderId="0" xfId="0" applyNumberFormat="1" applyFont="1" applyFill="1" applyBorder="1" applyAlignment="1">
      <alignment vertical="center" wrapText="1"/>
    </xf>
    <xf numFmtId="0" fontId="12" fillId="0" borderId="0" xfId="0" applyNumberFormat="1" applyFont="1" applyFill="1" applyBorder="1" applyAlignment="1">
      <alignment horizontal="center" vertical="center"/>
    </xf>
    <xf numFmtId="2" fontId="16" fillId="0" borderId="44" xfId="0" applyNumberFormat="1" applyFont="1" applyFill="1" applyBorder="1" applyAlignment="1">
      <alignment vertical="center"/>
    </xf>
    <xf numFmtId="2" fontId="16" fillId="0" borderId="4" xfId="0" applyNumberFormat="1" applyFont="1" applyFill="1" applyBorder="1" applyAlignment="1">
      <alignment vertical="center"/>
    </xf>
    <xf numFmtId="2" fontId="16" fillId="0" borderId="45" xfId="0" applyNumberFormat="1" applyFont="1" applyFill="1" applyBorder="1" applyAlignment="1">
      <alignment vertical="center"/>
    </xf>
    <xf numFmtId="174" fontId="10" fillId="0" borderId="0" xfId="0" applyNumberFormat="1" applyFont="1" applyAlignment="1">
      <alignment horizontal="center" vertical="center"/>
    </xf>
    <xf numFmtId="4" fontId="0" fillId="0" borderId="0" xfId="0" applyNumberFormat="1" applyFont="1" applyAlignment="1">
      <alignment horizontal="center" vertical="center"/>
    </xf>
    <xf numFmtId="4" fontId="10" fillId="0" borderId="0" xfId="0" applyNumberFormat="1" applyFont="1" applyAlignment="1">
      <alignment horizontal="center" vertical="center"/>
    </xf>
    <xf numFmtId="10" fontId="12" fillId="0" borderId="0" xfId="22" applyNumberFormat="1" applyFont="1" applyFill="1" applyBorder="1" applyAlignment="1">
      <alignment horizontal="center" vertical="center" wrapText="1"/>
    </xf>
    <xf numFmtId="4" fontId="9" fillId="0" borderId="26" xfId="0" applyNumberFormat="1" applyFont="1" applyFill="1" applyBorder="1" applyAlignment="1">
      <alignment horizontal="center" vertical="center"/>
    </xf>
    <xf numFmtId="9" fontId="12" fillId="0" borderId="43" xfId="0" applyNumberFormat="1" applyFont="1" applyFill="1" applyBorder="1" applyAlignment="1">
      <alignment horizontal="right" vertical="center"/>
    </xf>
    <xf numFmtId="10" fontId="9" fillId="0" borderId="26" xfId="0" applyNumberFormat="1" applyFont="1" applyFill="1" applyBorder="1" applyAlignment="1">
      <alignment horizontal="center" vertical="center"/>
    </xf>
    <xf numFmtId="4" fontId="9" fillId="0" borderId="25" xfId="0" applyNumberFormat="1" applyFont="1" applyFill="1" applyBorder="1" applyAlignment="1">
      <alignment horizontal="center" vertical="center"/>
    </xf>
    <xf numFmtId="9" fontId="12" fillId="0" borderId="51" xfId="0" applyNumberFormat="1" applyFont="1" applyFill="1" applyBorder="1" applyAlignment="1">
      <alignment horizontal="right" vertical="center"/>
    </xf>
    <xf numFmtId="4" fontId="24" fillId="6" borderId="0" xfId="0" applyNumberFormat="1" applyFont="1" applyFill="1" applyBorder="1" applyAlignment="1">
      <alignment vertical="center" wrapText="1"/>
    </xf>
    <xf numFmtId="4" fontId="23" fillId="6" borderId="0" xfId="0" applyNumberFormat="1" applyFont="1" applyFill="1" applyBorder="1" applyAlignment="1">
      <alignment vertical="center" wrapText="1"/>
    </xf>
    <xf numFmtId="10" fontId="23" fillId="6" borderId="15" xfId="0" applyNumberFormat="1" applyFont="1" applyFill="1" applyBorder="1" applyAlignment="1">
      <alignment horizontal="center" vertical="center"/>
    </xf>
    <xf numFmtId="49" fontId="12" fillId="6" borderId="41" xfId="0" applyNumberFormat="1" applyFont="1" applyFill="1" applyBorder="1" applyAlignment="1">
      <alignment horizontal="center" vertical="center"/>
    </xf>
    <xf numFmtId="0" fontId="12" fillId="6" borderId="41" xfId="0" applyFont="1" applyFill="1" applyBorder="1" applyAlignment="1">
      <alignment horizontal="left" vertical="center" wrapText="1"/>
    </xf>
    <xf numFmtId="4" fontId="10" fillId="6" borderId="41" xfId="0" applyNumberFormat="1" applyFont="1" applyFill="1" applyBorder="1" applyAlignment="1">
      <alignment vertical="center" wrapText="1"/>
    </xf>
    <xf numFmtId="4" fontId="12" fillId="6" borderId="41" xfId="0" applyNumberFormat="1" applyFont="1" applyFill="1" applyBorder="1" applyAlignment="1">
      <alignment vertical="center" wrapText="1"/>
    </xf>
    <xf numFmtId="10" fontId="12" fillId="6" borderId="41" xfId="22" applyNumberFormat="1" applyFont="1" applyFill="1" applyBorder="1" applyAlignment="1">
      <alignment horizontal="center" vertical="center" wrapText="1"/>
    </xf>
    <xf numFmtId="4" fontId="9" fillId="0" borderId="10" xfId="60" applyNumberFormat="1" applyFont="1" applyFill="1" applyBorder="1" applyAlignment="1" applyProtection="1">
      <alignment horizontal="center" vertical="center" wrapText="1"/>
    </xf>
    <xf numFmtId="176" fontId="32" fillId="0" borderId="7" xfId="0" applyNumberFormat="1" applyFont="1" applyBorder="1" applyAlignment="1">
      <alignment vertical="center"/>
    </xf>
    <xf numFmtId="0" fontId="0" fillId="0" borderId="0" xfId="0" applyFont="1" applyBorder="1" applyAlignment="1">
      <alignment horizontal="center" vertical="center"/>
    </xf>
    <xf numFmtId="0" fontId="0" fillId="0" borderId="0" xfId="0" applyBorder="1" applyAlignment="1">
      <alignment vertical="center"/>
    </xf>
    <xf numFmtId="4" fontId="10" fillId="0" borderId="0" xfId="0" applyNumberFormat="1" applyFont="1" applyAlignment="1">
      <alignment vertical="center"/>
    </xf>
    <xf numFmtId="4" fontId="10" fillId="0" borderId="0" xfId="0" applyNumberFormat="1" applyFont="1" applyBorder="1" applyAlignment="1">
      <alignment vertical="center"/>
    </xf>
    <xf numFmtId="169" fontId="10" fillId="0" borderId="0" xfId="0" applyNumberFormat="1" applyFont="1" applyBorder="1" applyAlignment="1">
      <alignment horizontal="center" vertical="center"/>
    </xf>
    <xf numFmtId="173" fontId="0" fillId="0" borderId="0" xfId="0" applyNumberFormat="1" applyAlignment="1">
      <alignment vertical="center"/>
    </xf>
    <xf numFmtId="4" fontId="10" fillId="6" borderId="35" xfId="0" applyNumberFormat="1" applyFont="1" applyFill="1" applyBorder="1" applyAlignment="1">
      <alignment horizontal="center" vertical="center"/>
    </xf>
    <xf numFmtId="4" fontId="10" fillId="6" borderId="12" xfId="0" applyNumberFormat="1" applyFont="1" applyFill="1" applyBorder="1" applyAlignment="1">
      <alignment horizontal="center" vertical="center"/>
    </xf>
    <xf numFmtId="4" fontId="12" fillId="6" borderId="36" xfId="0" applyNumberFormat="1" applyFont="1" applyFill="1" applyBorder="1" applyAlignment="1">
      <alignment horizontal="center" vertical="center"/>
    </xf>
    <xf numFmtId="4" fontId="13" fillId="0" borderId="46" xfId="14" applyNumberFormat="1" applyFont="1" applyBorder="1" applyAlignment="1" applyProtection="1"/>
    <xf numFmtId="4" fontId="13" fillId="0" borderId="41" xfId="14" applyNumberFormat="1" applyFont="1" applyBorder="1" applyAlignment="1" applyProtection="1"/>
    <xf numFmtId="4" fontId="9" fillId="0" borderId="40" xfId="14" applyNumberFormat="1" applyFont="1" applyBorder="1" applyAlignment="1" applyProtection="1"/>
    <xf numFmtId="49" fontId="0" fillId="0" borderId="28" xfId="0" applyNumberFormat="1" applyBorder="1" applyAlignment="1">
      <alignment horizontal="left" vertical="center" wrapText="1"/>
    </xf>
    <xf numFmtId="49" fontId="0" fillId="0" borderId="28" xfId="0" applyNumberFormat="1" applyBorder="1" applyAlignment="1">
      <alignment horizontal="center" vertical="center" wrapText="1"/>
    </xf>
    <xf numFmtId="0" fontId="0" fillId="0" borderId="0" xfId="0" applyFont="1" applyBorder="1" applyAlignment="1">
      <alignment horizontal="center" vertical="center"/>
    </xf>
    <xf numFmtId="0" fontId="10" fillId="0" borderId="0" xfId="0" applyFont="1" applyBorder="1" applyAlignment="1">
      <alignment horizontal="center" vertical="center"/>
    </xf>
    <xf numFmtId="4" fontId="9" fillId="0" borderId="11" xfId="60" applyNumberFormat="1" applyFont="1" applyFill="1" applyBorder="1" applyAlignment="1" applyProtection="1">
      <alignment horizontal="center" vertical="center" wrapText="1"/>
    </xf>
    <xf numFmtId="0" fontId="0" fillId="0" borderId="0" xfId="0" applyFont="1" applyFill="1" applyBorder="1" applyAlignment="1">
      <alignment horizontal="left" vertical="top" wrapText="1"/>
    </xf>
    <xf numFmtId="0" fontId="0" fillId="0" borderId="0" xfId="0" applyFont="1" applyBorder="1" applyAlignment="1">
      <alignment horizontal="center" vertical="center" wrapText="1"/>
    </xf>
    <xf numFmtId="4" fontId="9" fillId="0" borderId="10" xfId="60" applyNumberFormat="1" applyFont="1" applyFill="1" applyBorder="1" applyAlignment="1" applyProtection="1">
      <alignment horizontal="center" vertical="center" wrapText="1"/>
    </xf>
    <xf numFmtId="0" fontId="0" fillId="0" borderId="0" xfId="0" applyBorder="1" applyAlignment="1">
      <alignment horizontal="center" vertical="center"/>
    </xf>
    <xf numFmtId="0" fontId="9" fillId="0" borderId="0" xfId="0" applyFont="1" applyBorder="1" applyAlignment="1">
      <alignment horizontal="center" vertical="center"/>
    </xf>
    <xf numFmtId="0" fontId="9" fillId="0" borderId="5" xfId="0" applyFont="1" applyFill="1" applyBorder="1" applyAlignment="1">
      <alignment horizontal="right" vertical="center"/>
    </xf>
    <xf numFmtId="0" fontId="9" fillId="0" borderId="0" xfId="0" applyFont="1" applyFill="1" applyBorder="1" applyAlignment="1">
      <alignment horizontal="right" vertical="center"/>
    </xf>
    <xf numFmtId="14" fontId="9" fillId="10" borderId="25" xfId="0" applyNumberFormat="1" applyFont="1" applyFill="1" applyBorder="1" applyAlignment="1">
      <alignment horizontal="right" vertical="center"/>
    </xf>
    <xf numFmtId="0" fontId="10" fillId="0" borderId="15" xfId="0" applyFont="1" applyBorder="1" applyAlignment="1">
      <alignment vertical="center"/>
    </xf>
    <xf numFmtId="0" fontId="0" fillId="0" borderId="15" xfId="0" applyFont="1" applyBorder="1" applyAlignment="1">
      <alignment vertical="center"/>
    </xf>
    <xf numFmtId="0" fontId="0" fillId="0" borderId="57" xfId="0" applyFont="1" applyBorder="1" applyAlignment="1">
      <alignment horizontal="center" vertical="center"/>
    </xf>
    <xf numFmtId="0" fontId="0" fillId="0" borderId="15" xfId="0" applyFont="1" applyBorder="1" applyAlignment="1">
      <alignment vertical="center" wrapText="1"/>
    </xf>
    <xf numFmtId="10" fontId="21" fillId="6" borderId="15" xfId="22" applyNumberFormat="1" applyFont="1" applyFill="1" applyBorder="1" applyAlignment="1" applyProtection="1">
      <alignment vertical="center" wrapText="1"/>
    </xf>
    <xf numFmtId="0" fontId="21" fillId="6" borderId="57" xfId="0" applyFont="1" applyFill="1" applyBorder="1" applyAlignment="1">
      <alignment vertical="center" wrapText="1"/>
    </xf>
    <xf numFmtId="172" fontId="13" fillId="0" borderId="15" xfId="22" applyNumberFormat="1" applyFill="1" applyBorder="1" applyAlignment="1" applyProtection="1">
      <alignment vertical="center"/>
    </xf>
    <xf numFmtId="49" fontId="17" fillId="0" borderId="57" xfId="0" applyNumberFormat="1" applyFont="1" applyFill="1" applyBorder="1" applyAlignment="1">
      <alignment horizontal="center" vertical="center"/>
    </xf>
    <xf numFmtId="175" fontId="13" fillId="0" borderId="58" xfId="22" applyNumberFormat="1" applyBorder="1" applyAlignment="1">
      <alignment vertical="center"/>
    </xf>
    <xf numFmtId="0" fontId="12" fillId="0" borderId="59" xfId="0" applyFont="1" applyBorder="1" applyAlignment="1">
      <alignment vertical="top"/>
    </xf>
    <xf numFmtId="175" fontId="9" fillId="0" borderId="51" xfId="22" applyNumberFormat="1" applyFont="1" applyFill="1" applyBorder="1" applyAlignment="1" applyProtection="1">
      <alignment vertical="center" wrapText="1"/>
    </xf>
    <xf numFmtId="49" fontId="17" fillId="0" borderId="57" xfId="0" applyNumberFormat="1" applyFont="1" applyFill="1" applyBorder="1" applyAlignment="1">
      <alignment horizontal="center" vertical="top"/>
    </xf>
    <xf numFmtId="175" fontId="13" fillId="0" borderId="45" xfId="22" applyNumberFormat="1" applyFill="1" applyBorder="1" applyAlignment="1" applyProtection="1">
      <alignment vertical="center"/>
    </xf>
    <xf numFmtId="49" fontId="17" fillId="0" borderId="44" xfId="0" applyNumberFormat="1" applyFont="1" applyFill="1" applyBorder="1" applyAlignment="1">
      <alignment horizontal="center" vertical="top"/>
    </xf>
    <xf numFmtId="175" fontId="0" fillId="0" borderId="60" xfId="0" applyNumberFormat="1" applyFont="1" applyFill="1" applyBorder="1" applyAlignment="1">
      <alignment horizontal="center" vertical="center" wrapText="1"/>
    </xf>
    <xf numFmtId="49" fontId="0" fillId="0" borderId="61" xfId="0" applyNumberFormat="1" applyFont="1" applyFill="1" applyBorder="1" applyAlignment="1">
      <alignment horizontal="center" vertical="top" wrapText="1"/>
    </xf>
    <xf numFmtId="0" fontId="16" fillId="0" borderId="62" xfId="0" applyFont="1" applyFill="1" applyBorder="1" applyAlignment="1">
      <alignment vertical="top" wrapText="1"/>
    </xf>
    <xf numFmtId="175" fontId="27" fillId="9" borderId="60" xfId="0" applyNumberFormat="1" applyFont="1" applyFill="1" applyBorder="1" applyAlignment="1">
      <alignment vertical="center" wrapText="1"/>
    </xf>
    <xf numFmtId="0" fontId="9" fillId="9" borderId="28" xfId="0" applyFont="1" applyFill="1" applyBorder="1" applyAlignment="1">
      <alignment vertical="center" wrapText="1"/>
    </xf>
    <xf numFmtId="49" fontId="27" fillId="8" borderId="61" xfId="0" applyNumberFormat="1" applyFont="1" applyFill="1" applyBorder="1" applyAlignment="1">
      <alignment horizontal="center" vertical="top" wrapText="1"/>
    </xf>
    <xf numFmtId="0" fontId="16" fillId="0" borderId="0" xfId="0" applyFont="1" applyFill="1" applyBorder="1" applyAlignment="1">
      <alignment vertical="top" wrapText="1"/>
    </xf>
    <xf numFmtId="0" fontId="16" fillId="0" borderId="62" xfId="0" applyFont="1" applyBorder="1" applyAlignment="1">
      <alignment vertical="top" wrapText="1"/>
    </xf>
    <xf numFmtId="175" fontId="9" fillId="3" borderId="63" xfId="0" applyNumberFormat="1" applyFont="1" applyFill="1" applyBorder="1" applyAlignment="1">
      <alignment vertical="center" wrapText="1"/>
    </xf>
    <xf numFmtId="49" fontId="9" fillId="7" borderId="64" xfId="0" applyNumberFormat="1" applyFont="1" applyFill="1" applyBorder="1" applyAlignment="1">
      <alignment horizontal="center" vertical="top" wrapText="1"/>
    </xf>
    <xf numFmtId="172" fontId="13" fillId="0" borderId="19" xfId="22" applyNumberFormat="1" applyBorder="1" applyAlignment="1">
      <alignment vertical="center"/>
    </xf>
    <xf numFmtId="0" fontId="12" fillId="0" borderId="18" xfId="0" applyFont="1" applyBorder="1" applyAlignment="1">
      <alignment vertical="center"/>
    </xf>
    <xf numFmtId="0" fontId="10" fillId="0" borderId="57" xfId="0" applyFont="1" applyBorder="1" applyAlignment="1">
      <alignment vertical="center"/>
    </xf>
    <xf numFmtId="0" fontId="15" fillId="5" borderId="15" xfId="0" applyFont="1" applyFill="1" applyBorder="1" applyAlignment="1">
      <alignment vertical="center"/>
    </xf>
    <xf numFmtId="0" fontId="15" fillId="5" borderId="57" xfId="0" applyFont="1" applyFill="1" applyBorder="1" applyAlignment="1">
      <alignment vertical="center"/>
    </xf>
    <xf numFmtId="4" fontId="10" fillId="0" borderId="15" xfId="0" applyNumberFormat="1" applyFont="1" applyFill="1" applyBorder="1" applyAlignment="1">
      <alignment vertical="center"/>
    </xf>
    <xf numFmtId="4" fontId="0" fillId="4" borderId="15" xfId="0" applyNumberFormat="1" applyFont="1" applyFill="1" applyBorder="1" applyAlignment="1">
      <alignment vertical="center"/>
    </xf>
    <xf numFmtId="4" fontId="12" fillId="3" borderId="67" xfId="0" applyNumberFormat="1" applyFont="1" applyFill="1" applyBorder="1" applyAlignment="1">
      <alignment vertical="center"/>
    </xf>
    <xf numFmtId="4" fontId="12" fillId="3" borderId="68" xfId="0" applyNumberFormat="1" applyFont="1" applyFill="1" applyBorder="1" applyAlignment="1">
      <alignment vertical="center"/>
    </xf>
    <xf numFmtId="169" fontId="12" fillId="3" borderId="68" xfId="0" applyNumberFormat="1" applyFont="1" applyFill="1" applyBorder="1" applyAlignment="1">
      <alignment horizontal="center" vertical="center"/>
    </xf>
    <xf numFmtId="4" fontId="21" fillId="3" borderId="68" xfId="0" applyNumberFormat="1" applyFont="1" applyFill="1" applyBorder="1" applyAlignment="1">
      <alignment vertical="center"/>
    </xf>
    <xf numFmtId="2" fontId="9" fillId="4" borderId="57" xfId="0" applyNumberFormat="1" applyFont="1" applyFill="1" applyBorder="1" applyAlignment="1">
      <alignment horizontal="left" vertical="center"/>
    </xf>
    <xf numFmtId="2" fontId="0" fillId="4" borderId="57" xfId="0" applyNumberFormat="1" applyFont="1" applyFill="1" applyBorder="1" applyAlignment="1">
      <alignment horizontal="left" vertical="center"/>
    </xf>
    <xf numFmtId="2" fontId="0" fillId="0" borderId="57" xfId="0" applyNumberFormat="1" applyBorder="1" applyAlignment="1">
      <alignment vertical="center"/>
    </xf>
    <xf numFmtId="4" fontId="10" fillId="0" borderId="15" xfId="0" applyNumberFormat="1" applyFont="1" applyBorder="1" applyAlignment="1">
      <alignment vertical="center"/>
    </xf>
    <xf numFmtId="4" fontId="12" fillId="0" borderId="70" xfId="0" applyNumberFormat="1" applyFont="1" applyBorder="1" applyAlignment="1">
      <alignment vertical="center"/>
    </xf>
    <xf numFmtId="0" fontId="16" fillId="0" borderId="59" xfId="0" applyFont="1" applyFill="1" applyBorder="1" applyAlignment="1">
      <alignment vertical="center"/>
    </xf>
    <xf numFmtId="0" fontId="16" fillId="0" borderId="58" xfId="0" applyFont="1" applyFill="1" applyBorder="1" applyAlignment="1">
      <alignment vertical="center"/>
    </xf>
    <xf numFmtId="0" fontId="16" fillId="0" borderId="57" xfId="0" applyFont="1" applyFill="1" applyBorder="1" applyAlignment="1">
      <alignment vertical="center"/>
    </xf>
    <xf numFmtId="0" fontId="16" fillId="0" borderId="15" xfId="0" applyFont="1" applyFill="1" applyBorder="1" applyAlignment="1">
      <alignment vertical="center"/>
    </xf>
    <xf numFmtId="49" fontId="12" fillId="6" borderId="46" xfId="0" applyNumberFormat="1" applyFont="1" applyFill="1" applyBorder="1" applyAlignment="1">
      <alignment horizontal="center" vertical="center"/>
    </xf>
    <xf numFmtId="10" fontId="12" fillId="6" borderId="40" xfId="22" applyNumberFormat="1" applyFont="1" applyFill="1" applyBorder="1" applyAlignment="1">
      <alignment horizontal="center" vertical="center" wrapText="1"/>
    </xf>
    <xf numFmtId="0" fontId="12" fillId="0" borderId="57" xfId="0" applyNumberFormat="1" applyFont="1" applyFill="1" applyBorder="1" applyAlignment="1">
      <alignment horizontal="center" vertical="center"/>
    </xf>
    <xf numFmtId="10" fontId="12" fillId="0" borderId="15" xfId="22" applyNumberFormat="1" applyFont="1" applyFill="1" applyBorder="1" applyAlignment="1">
      <alignment horizontal="center" vertical="center" wrapText="1"/>
    </xf>
    <xf numFmtId="0" fontId="0" fillId="0" borderId="15" xfId="0" applyFont="1" applyBorder="1" applyAlignment="1">
      <alignment horizontal="center" vertical="center"/>
    </xf>
    <xf numFmtId="14" fontId="12" fillId="10" borderId="51" xfId="0" applyNumberFormat="1" applyFont="1" applyFill="1" applyBorder="1" applyAlignment="1">
      <alignment horizontal="right" vertical="center"/>
    </xf>
    <xf numFmtId="4" fontId="21" fillId="11" borderId="69" xfId="0" applyNumberFormat="1" applyFont="1" applyFill="1" applyBorder="1" applyAlignment="1">
      <alignment horizontal="center" vertical="center"/>
    </xf>
    <xf numFmtId="4" fontId="21" fillId="11" borderId="68" xfId="0" applyNumberFormat="1" applyFont="1" applyFill="1" applyBorder="1" applyAlignment="1">
      <alignment horizontal="center" vertical="center"/>
    </xf>
    <xf numFmtId="4" fontId="21" fillId="11" borderId="67" xfId="0" applyNumberFormat="1" applyFont="1" applyFill="1" applyBorder="1" applyAlignment="1">
      <alignment horizontal="center" vertical="center"/>
    </xf>
    <xf numFmtId="0" fontId="23" fillId="6" borderId="57" xfId="0" applyFont="1" applyFill="1" applyBorder="1" applyAlignment="1">
      <alignment horizontal="right" vertical="center"/>
    </xf>
    <xf numFmtId="0" fontId="23" fillId="6" borderId="0" xfId="0" applyFont="1" applyFill="1" applyBorder="1" applyAlignment="1">
      <alignment horizontal="right" vertical="center"/>
    </xf>
    <xf numFmtId="0" fontId="9" fillId="0" borderId="57" xfId="0" applyFont="1" applyBorder="1" applyAlignment="1">
      <alignment horizontal="center" vertical="center"/>
    </xf>
    <xf numFmtId="0" fontId="9" fillId="0" borderId="0" xfId="0" applyFont="1" applyBorder="1" applyAlignment="1">
      <alignment horizontal="center" vertical="center"/>
    </xf>
    <xf numFmtId="0" fontId="9" fillId="0" borderId="15" xfId="0" applyFont="1" applyBorder="1" applyAlignment="1">
      <alignment horizontal="center" vertical="center"/>
    </xf>
    <xf numFmtId="0" fontId="0" fillId="0" borderId="57" xfId="0" applyFont="1" applyBorder="1" applyAlignment="1">
      <alignment horizontal="center" vertical="center"/>
    </xf>
    <xf numFmtId="0" fontId="0" fillId="0" borderId="0" xfId="0" applyFont="1" applyBorder="1" applyAlignment="1">
      <alignment horizontal="center" vertical="center"/>
    </xf>
    <xf numFmtId="0" fontId="0" fillId="0" borderId="15" xfId="0" applyFont="1" applyBorder="1" applyAlignment="1">
      <alignment horizontal="center" vertical="center"/>
    </xf>
    <xf numFmtId="0" fontId="0" fillId="0" borderId="56" xfId="0" applyFont="1" applyBorder="1" applyAlignment="1">
      <alignment horizontal="center" vertical="center"/>
    </xf>
    <xf numFmtId="0" fontId="0" fillId="0" borderId="55" xfId="0" applyFont="1" applyBorder="1" applyAlignment="1">
      <alignment horizontal="center" vertical="center"/>
    </xf>
    <xf numFmtId="0" fontId="0" fillId="0" borderId="54" xfId="0" applyFont="1" applyBorder="1" applyAlignment="1">
      <alignment horizontal="center" vertical="center"/>
    </xf>
    <xf numFmtId="0" fontId="0" fillId="0" borderId="0" xfId="0" applyBorder="1" applyAlignment="1">
      <alignment horizontal="center" vertical="center"/>
    </xf>
    <xf numFmtId="0" fontId="9" fillId="0" borderId="71" xfId="0" applyFont="1" applyFill="1" applyBorder="1" applyAlignment="1">
      <alignment horizontal="center" vertical="center" wrapText="1"/>
    </xf>
    <xf numFmtId="0" fontId="9" fillId="0" borderId="73"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2" xfId="0" applyFont="1" applyFill="1" applyBorder="1" applyAlignment="1">
      <alignment horizontal="center" vertical="center" wrapText="1"/>
    </xf>
    <xf numFmtId="2" fontId="0" fillId="0" borderId="24" xfId="0" applyNumberFormat="1" applyFont="1" applyFill="1" applyBorder="1" applyAlignment="1">
      <alignment horizontal="center" vertical="center" wrapText="1"/>
    </xf>
    <xf numFmtId="2" fontId="0" fillId="0" borderId="22" xfId="0" applyNumberFormat="1" applyFont="1" applyFill="1" applyBorder="1" applyAlignment="1">
      <alignment horizontal="center" vertical="center" wrapText="1"/>
    </xf>
    <xf numFmtId="2" fontId="9" fillId="0" borderId="24" xfId="0" applyNumberFormat="1" applyFont="1" applyFill="1" applyBorder="1" applyAlignment="1">
      <alignment horizontal="center" vertical="center" wrapText="1"/>
    </xf>
    <xf numFmtId="2" fontId="9" fillId="0" borderId="22" xfId="0" applyNumberFormat="1" applyFont="1" applyFill="1" applyBorder="1" applyAlignment="1">
      <alignment horizontal="center" vertical="center" wrapText="1"/>
    </xf>
    <xf numFmtId="2" fontId="9" fillId="0" borderId="72" xfId="0" applyNumberFormat="1" applyFont="1" applyFill="1" applyBorder="1" applyAlignment="1">
      <alignment horizontal="center" vertical="center" wrapText="1"/>
    </xf>
    <xf numFmtId="2" fontId="9" fillId="0" borderId="74" xfId="0" applyNumberFormat="1" applyFont="1" applyFill="1" applyBorder="1" applyAlignment="1">
      <alignment horizontal="center" vertical="center" wrapText="1"/>
    </xf>
    <xf numFmtId="176" fontId="0" fillId="10" borderId="0" xfId="0" applyNumberFormat="1" applyFont="1" applyFill="1" applyBorder="1" applyAlignment="1">
      <alignment horizontal="center" vertical="center" wrapText="1"/>
    </xf>
    <xf numFmtId="4" fontId="9" fillId="0" borderId="11" xfId="60" applyNumberFormat="1" applyFont="1" applyFill="1" applyBorder="1" applyAlignment="1" applyProtection="1">
      <alignment horizontal="center" vertical="center" wrapText="1"/>
    </xf>
    <xf numFmtId="0" fontId="9" fillId="0" borderId="11" xfId="0" applyFont="1" applyBorder="1" applyAlignment="1">
      <alignment horizontal="center" vertical="center" wrapText="1"/>
    </xf>
    <xf numFmtId="0" fontId="0" fillId="0" borderId="0" xfId="0" applyAlignment="1">
      <alignment horizontal="left" vertical="top" wrapText="1"/>
    </xf>
    <xf numFmtId="0" fontId="0" fillId="0" borderId="0" xfId="0" applyFont="1" applyFill="1" applyBorder="1" applyAlignment="1">
      <alignment horizontal="left" vertical="top" wrapText="1"/>
    </xf>
    <xf numFmtId="0" fontId="9" fillId="0" borderId="0" xfId="0" applyFont="1" applyFill="1" applyBorder="1" applyAlignment="1">
      <alignment horizontal="left" vertical="top" wrapText="1"/>
    </xf>
    <xf numFmtId="49" fontId="9" fillId="0" borderId="11" xfId="0" applyNumberFormat="1" applyFont="1" applyBorder="1" applyAlignment="1">
      <alignment horizontal="center" vertical="center" wrapText="1"/>
    </xf>
    <xf numFmtId="0" fontId="30" fillId="0" borderId="32" xfId="0" applyFont="1" applyBorder="1" applyAlignment="1">
      <alignment horizontal="center" vertical="center"/>
    </xf>
    <xf numFmtId="0" fontId="30" fillId="0" borderId="31" xfId="0" applyFont="1" applyBorder="1" applyAlignment="1">
      <alignment horizontal="center" vertical="center"/>
    </xf>
    <xf numFmtId="0" fontId="28" fillId="0" borderId="0" xfId="0" applyFont="1" applyAlignment="1">
      <alignment horizontal="center" vertical="center" wrapText="1"/>
    </xf>
    <xf numFmtId="176" fontId="32" fillId="0" borderId="52" xfId="0" applyNumberFormat="1" applyFont="1" applyBorder="1" applyAlignment="1">
      <alignment horizontal="center" vertical="center" wrapText="1"/>
    </xf>
    <xf numFmtId="176" fontId="32" fillId="0" borderId="21" xfId="0" applyNumberFormat="1" applyFont="1" applyBorder="1" applyAlignment="1">
      <alignment horizontal="center" vertical="center" wrapText="1"/>
    </xf>
    <xf numFmtId="0" fontId="0" fillId="0" borderId="0" xfId="0" applyFont="1" applyBorder="1" applyAlignment="1">
      <alignment horizontal="center" vertical="center" wrapText="1"/>
    </xf>
    <xf numFmtId="0" fontId="29" fillId="0" borderId="0" xfId="0" applyFont="1" applyAlignment="1">
      <alignment horizontal="center" vertical="center" wrapText="1"/>
    </xf>
    <xf numFmtId="10" fontId="9" fillId="0" borderId="11" xfId="22" applyNumberFormat="1" applyFont="1" applyFill="1" applyBorder="1" applyAlignment="1" applyProtection="1">
      <alignment horizontal="center" vertical="center" wrapText="1"/>
    </xf>
    <xf numFmtId="0" fontId="10" fillId="0" borderId="0" xfId="0" applyFont="1" applyBorder="1" applyAlignment="1">
      <alignment horizontal="center" vertical="center"/>
    </xf>
    <xf numFmtId="4" fontId="9" fillId="0" borderId="11" xfId="0" applyNumberFormat="1" applyFont="1" applyBorder="1" applyAlignment="1">
      <alignment horizontal="center" vertical="center" wrapText="1"/>
    </xf>
    <xf numFmtId="176" fontId="32" fillId="0" borderId="8" xfId="0" applyNumberFormat="1" applyFont="1" applyBorder="1" applyAlignment="1">
      <alignment horizontal="center" vertical="center" wrapText="1"/>
    </xf>
    <xf numFmtId="176" fontId="32" fillId="0" borderId="53" xfId="0" applyNumberFormat="1" applyFont="1" applyBorder="1" applyAlignment="1">
      <alignment horizontal="center" vertical="center" wrapText="1"/>
    </xf>
    <xf numFmtId="4" fontId="9" fillId="0" borderId="10" xfId="60" applyNumberFormat="1" applyFont="1" applyFill="1" applyBorder="1" applyAlignment="1" applyProtection="1">
      <alignment horizontal="center" vertical="center" wrapText="1"/>
    </xf>
    <xf numFmtId="176" fontId="0" fillId="10" borderId="69" xfId="0" applyNumberFormat="1" applyFont="1" applyFill="1" applyBorder="1" applyAlignment="1">
      <alignment horizontal="center" vertical="center"/>
    </xf>
    <xf numFmtId="176" fontId="0" fillId="10" borderId="68" xfId="0" applyNumberFormat="1" applyFont="1" applyFill="1" applyBorder="1" applyAlignment="1">
      <alignment horizontal="center" vertical="center"/>
    </xf>
    <xf numFmtId="176" fontId="0" fillId="10" borderId="57" xfId="0" applyNumberFormat="1" applyFont="1" applyFill="1" applyBorder="1" applyAlignment="1">
      <alignment horizontal="center" vertical="center"/>
    </xf>
    <xf numFmtId="176" fontId="0" fillId="10" borderId="0" xfId="0" applyNumberFormat="1" applyFont="1" applyFill="1" applyBorder="1" applyAlignment="1">
      <alignment horizontal="center" vertical="center"/>
    </xf>
    <xf numFmtId="0" fontId="0" fillId="0" borderId="57"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56" xfId="0" applyFont="1" applyFill="1" applyBorder="1" applyAlignment="1">
      <alignment horizontal="left" vertical="top" wrapText="1"/>
    </xf>
    <xf numFmtId="0" fontId="0" fillId="0" borderId="55" xfId="0" applyFont="1" applyFill="1" applyBorder="1" applyAlignment="1">
      <alignment horizontal="left" vertical="top" wrapText="1"/>
    </xf>
    <xf numFmtId="0" fontId="0" fillId="0" borderId="54" xfId="0" applyFont="1" applyFill="1" applyBorder="1" applyAlignment="1">
      <alignment horizontal="left" vertical="top" wrapText="1"/>
    </xf>
    <xf numFmtId="49" fontId="9" fillId="0" borderId="66" xfId="0" applyNumberFormat="1" applyFont="1" applyBorder="1" applyAlignment="1">
      <alignment horizontal="center" vertical="center" wrapText="1"/>
    </xf>
    <xf numFmtId="0" fontId="9" fillId="0" borderId="57" xfId="0" applyFont="1" applyFill="1" applyBorder="1" applyAlignment="1">
      <alignment horizontal="left" vertical="top" wrapText="1"/>
    </xf>
    <xf numFmtId="0" fontId="10" fillId="0" borderId="57" xfId="0" applyFont="1" applyBorder="1" applyAlignment="1">
      <alignment horizontal="center" vertical="center"/>
    </xf>
    <xf numFmtId="0" fontId="10" fillId="0" borderId="15" xfId="0" applyFont="1" applyBorder="1" applyAlignment="1">
      <alignment horizontal="center" vertical="center"/>
    </xf>
    <xf numFmtId="0" fontId="28" fillId="0" borderId="57" xfId="0" applyFont="1" applyBorder="1" applyAlignment="1">
      <alignment horizontal="center" vertical="center" wrapText="1"/>
    </xf>
    <xf numFmtId="0" fontId="28" fillId="0" borderId="0" xfId="0" applyFont="1" applyBorder="1" applyAlignment="1">
      <alignment horizontal="center" vertical="center" wrapText="1"/>
    </xf>
    <xf numFmtId="0" fontId="28" fillId="0" borderId="15" xfId="0" applyFont="1" applyBorder="1" applyAlignment="1">
      <alignment horizontal="center" vertical="center" wrapText="1"/>
    </xf>
    <xf numFmtId="0" fontId="0" fillId="0" borderId="57" xfId="0" applyFont="1" applyBorder="1" applyAlignment="1">
      <alignment horizontal="center" vertical="center" wrapText="1"/>
    </xf>
    <xf numFmtId="0" fontId="29" fillId="0" borderId="57" xfId="0" applyFont="1" applyBorder="1" applyAlignment="1">
      <alignment horizontal="center" vertical="center" wrapText="1"/>
    </xf>
    <xf numFmtId="0" fontId="29" fillId="0" borderId="0" xfId="0" applyFont="1" applyBorder="1" applyAlignment="1">
      <alignment horizontal="center" vertical="center" wrapText="1"/>
    </xf>
    <xf numFmtId="0" fontId="29" fillId="0" borderId="15" xfId="0" applyFont="1" applyBorder="1" applyAlignment="1">
      <alignment horizontal="center" vertical="center" wrapText="1"/>
    </xf>
    <xf numFmtId="10" fontId="9" fillId="0" borderId="65" xfId="22" applyNumberFormat="1" applyFont="1" applyFill="1" applyBorder="1" applyAlignment="1" applyProtection="1">
      <alignment horizontal="center" vertical="center" wrapText="1"/>
    </xf>
    <xf numFmtId="0" fontId="0" fillId="10" borderId="0" xfId="0" applyFill="1" applyBorder="1" applyAlignment="1">
      <alignment horizontal="center" vertical="center"/>
    </xf>
    <xf numFmtId="10" fontId="12" fillId="6" borderId="37" xfId="22" applyNumberFormat="1" applyFont="1" applyFill="1" applyBorder="1" applyAlignment="1">
      <alignment horizontal="center" vertical="center" wrapText="1"/>
    </xf>
    <xf numFmtId="10" fontId="12" fillId="6" borderId="38" xfId="22" applyNumberFormat="1" applyFont="1" applyFill="1" applyBorder="1" applyAlignment="1">
      <alignment horizontal="center" vertical="center" wrapText="1"/>
    </xf>
    <xf numFmtId="10" fontId="12" fillId="6" borderId="39" xfId="22" applyNumberFormat="1" applyFont="1" applyFill="1" applyBorder="1" applyAlignment="1">
      <alignment horizontal="center" vertical="center" wrapText="1"/>
    </xf>
    <xf numFmtId="10" fontId="9" fillId="0" borderId="75" xfId="14" applyNumberFormat="1" applyFont="1" applyFill="1" applyBorder="1" applyAlignment="1" applyProtection="1">
      <alignment horizontal="center"/>
    </xf>
    <xf numFmtId="10" fontId="9" fillId="0" borderId="76" xfId="14" applyNumberFormat="1" applyFont="1" applyFill="1" applyBorder="1" applyAlignment="1" applyProtection="1">
      <alignment horizontal="center"/>
    </xf>
    <xf numFmtId="10" fontId="9" fillId="0" borderId="77" xfId="14" applyNumberFormat="1" applyFont="1" applyFill="1" applyBorder="1" applyAlignment="1" applyProtection="1">
      <alignment horizontal="center"/>
    </xf>
    <xf numFmtId="10" fontId="9" fillId="0" borderId="47" xfId="14" applyNumberFormat="1" applyFont="1" applyFill="1" applyBorder="1" applyAlignment="1" applyProtection="1">
      <alignment horizontal="center"/>
    </xf>
    <xf numFmtId="10" fontId="9" fillId="0" borderId="48" xfId="14" applyNumberFormat="1" applyFont="1" applyFill="1" applyBorder="1" applyAlignment="1" applyProtection="1">
      <alignment horizontal="center"/>
    </xf>
    <xf numFmtId="10" fontId="9" fillId="0" borderId="49" xfId="14" applyNumberFormat="1" applyFont="1" applyFill="1" applyBorder="1" applyAlignment="1" applyProtection="1">
      <alignment horizontal="center"/>
    </xf>
    <xf numFmtId="2" fontId="9" fillId="6" borderId="32" xfId="0" applyNumberFormat="1" applyFont="1" applyFill="1" applyBorder="1" applyAlignment="1">
      <alignment horizontal="center" vertical="center" wrapText="1"/>
    </xf>
    <xf numFmtId="2" fontId="9" fillId="6" borderId="30" xfId="0" applyNumberFormat="1" applyFont="1" applyFill="1" applyBorder="1" applyAlignment="1">
      <alignment horizontal="center" vertical="center" wrapText="1"/>
    </xf>
    <xf numFmtId="2" fontId="9" fillId="6" borderId="31" xfId="0" applyNumberFormat="1" applyFont="1" applyFill="1" applyBorder="1" applyAlignment="1">
      <alignment horizontal="center" vertical="center" wrapText="1"/>
    </xf>
    <xf numFmtId="0" fontId="9" fillId="0" borderId="5" xfId="0" applyFont="1" applyFill="1" applyBorder="1" applyAlignment="1">
      <alignment horizontal="right" vertical="center"/>
    </xf>
    <xf numFmtId="0" fontId="9" fillId="0" borderId="0" xfId="0" applyFont="1" applyFill="1" applyBorder="1" applyAlignment="1">
      <alignment horizontal="right" vertical="center"/>
    </xf>
    <xf numFmtId="4" fontId="12" fillId="6" borderId="18" xfId="0" applyNumberFormat="1" applyFont="1" applyFill="1" applyBorder="1" applyAlignment="1">
      <alignment horizontal="center" vertical="center"/>
    </xf>
    <xf numFmtId="4" fontId="12" fillId="6" borderId="9" xfId="0" applyNumberFormat="1" applyFont="1" applyFill="1" applyBorder="1" applyAlignment="1">
      <alignment horizontal="center" vertical="center"/>
    </xf>
    <xf numFmtId="4" fontId="12" fillId="6" borderId="19" xfId="0" applyNumberFormat="1" applyFont="1" applyFill="1" applyBorder="1" applyAlignment="1">
      <alignment horizontal="center" vertical="center"/>
    </xf>
    <xf numFmtId="2" fontId="9" fillId="0" borderId="32" xfId="0" applyNumberFormat="1" applyFont="1" applyFill="1" applyBorder="1" applyAlignment="1">
      <alignment horizontal="center" vertical="center" wrapText="1"/>
    </xf>
    <xf numFmtId="2" fontId="9" fillId="0" borderId="30" xfId="0" applyNumberFormat="1" applyFont="1" applyFill="1" applyBorder="1" applyAlignment="1">
      <alignment horizontal="center" vertical="center" wrapText="1"/>
    </xf>
    <xf numFmtId="2" fontId="9" fillId="0" borderId="31" xfId="0" applyNumberFormat="1" applyFont="1" applyFill="1" applyBorder="1" applyAlignment="1">
      <alignment horizontal="center" vertical="center" wrapText="1"/>
    </xf>
    <xf numFmtId="0" fontId="9" fillId="0" borderId="42" xfId="0" applyFont="1" applyFill="1" applyBorder="1" applyAlignment="1">
      <alignment horizontal="center" vertical="center" wrapText="1"/>
    </xf>
    <xf numFmtId="0" fontId="9" fillId="0" borderId="23" xfId="0" applyFont="1" applyFill="1" applyBorder="1" applyAlignment="1">
      <alignment horizontal="center" vertical="center" wrapText="1"/>
    </xf>
    <xf numFmtId="2" fontId="9" fillId="0" borderId="50" xfId="0" applyNumberFormat="1" applyFont="1" applyFill="1" applyBorder="1" applyAlignment="1">
      <alignment horizontal="center" vertical="center" wrapText="1"/>
    </xf>
    <xf numFmtId="2" fontId="9" fillId="0" borderId="20" xfId="0" applyNumberFormat="1" applyFont="1" applyFill="1" applyBorder="1" applyAlignment="1">
      <alignment horizontal="center" vertical="center" wrapText="1"/>
    </xf>
  </cellXfs>
  <cellStyles count="75">
    <cellStyle name="Cancel 2 2" xfId="1"/>
    <cellStyle name="Excel Built-in Normal" xfId="2"/>
    <cellStyle name="Moeda 2" xfId="3"/>
    <cellStyle name="Moeda 2 2" xfId="4"/>
    <cellStyle name="Moeda 2 2 2" xfId="5"/>
    <cellStyle name="Moeda 3" xfId="6"/>
    <cellStyle name="Moeda 3 2" xfId="7"/>
    <cellStyle name="Moeda 3 3" xfId="65"/>
    <cellStyle name="Moeda 4" xfId="8"/>
    <cellStyle name="Moeda 4 2" xfId="66"/>
    <cellStyle name="Moeda 5" xfId="64"/>
    <cellStyle name="Normal" xfId="0" builtinId="0"/>
    <cellStyle name="Normal 2" xfId="9"/>
    <cellStyle name="Normal 2 2" xfId="10"/>
    <cellStyle name="Normal 2 2 2" xfId="11"/>
    <cellStyle name="Normal 2 2 3" xfId="68"/>
    <cellStyle name="Normal 2 3" xfId="12"/>
    <cellStyle name="Normal 2 4" xfId="67"/>
    <cellStyle name="Normal 3" xfId="13"/>
    <cellStyle name="Normal 3 2" xfId="14"/>
    <cellStyle name="Normal 4" xfId="15"/>
    <cellStyle name="Normal 4 2" xfId="16"/>
    <cellStyle name="Normal 5" xfId="17"/>
    <cellStyle name="Normal 6" xfId="18"/>
    <cellStyle name="Normal 7" xfId="19"/>
    <cellStyle name="Normal 7 2" xfId="69"/>
    <cellStyle name="Nota 34" xfId="20"/>
    <cellStyle name="Nota 34 2" xfId="21"/>
    <cellStyle name="Nota 34 2 2" xfId="71"/>
    <cellStyle name="Nota 34 3" xfId="70"/>
    <cellStyle name="Porcentagem" xfId="22" builtinId="5"/>
    <cellStyle name="Porcentagem 2" xfId="23"/>
    <cellStyle name="Porcentagem 3" xfId="24"/>
    <cellStyle name="Porcentagem 3 2" xfId="25"/>
    <cellStyle name="Porcentagem 3 3" xfId="72"/>
    <cellStyle name="Porcentagem 4" xfId="26"/>
    <cellStyle name="Porcentagem 4 2" xfId="73"/>
    <cellStyle name="Separador de milhares 2" xfId="27"/>
    <cellStyle name="Separador de milhares 3" xfId="28"/>
    <cellStyle name="Separador de milhares 4" xfId="29"/>
    <cellStyle name="Título 1 1" xfId="30"/>
    <cellStyle name="Título 1 1 1" xfId="31"/>
    <cellStyle name="Título 1 1 1 1" xfId="32"/>
    <cellStyle name="Título 1 1 1 1 1" xfId="33"/>
    <cellStyle name="Título 1 1 1 1 1 1" xfId="34"/>
    <cellStyle name="Título 1 1 1 1 1 1 1" xfId="35"/>
    <cellStyle name="Título 1 1 1 1 1 1 1 1" xfId="36"/>
    <cellStyle name="Título 1 1 1 1 1 1 1 1 1" xfId="37"/>
    <cellStyle name="Título 1 1 1 1 1 1 1 1 1 1" xfId="38"/>
    <cellStyle name="Título 1 1 1 1 1 1 1 1 1 1 1" xfId="39"/>
    <cellStyle name="Título 1 1 1 1 1 1 1 1 1 1 1 1" xfId="40"/>
    <cellStyle name="Título 1 1 1 1 1 1 1 1 1 1 1 1 1" xfId="41"/>
    <cellStyle name="Título 1 1 1 1 1 1 1 1 1 1 1 1 1 1" xfId="42"/>
    <cellStyle name="Título 1 1 1 1 1 1 1 1 1 1 1 1 1 1 1" xfId="43"/>
    <cellStyle name="Título 1 1 1 1 1 1 1 1 1 1 1 1 1 1 1 1" xfId="44"/>
    <cellStyle name="Título 1 1 1 1 1 1 1 1 1 1 1 1 1 1 1 1 1" xfId="45"/>
    <cellStyle name="Título 1 1 1 1 1 1 1 1 1 1 1 1 1 1 1 1 1 1" xfId="46"/>
    <cellStyle name="Título 1 1 1 1 1 1 1 1 1 1 1 1 1 1 1 1 1 1 1" xfId="47"/>
    <cellStyle name="Título 1 1 1 1 1 1 1 1 1 1 1 1 1 1 1 1 1 1 1 1" xfId="48"/>
    <cellStyle name="Título 1 1 1 1 1 1 1 1 1 1 1 1 1 1 1 1 1 1 1 1 1" xfId="49"/>
    <cellStyle name="Título 1 1 1 1 1 1 1 1 1 1 1 1 1 1 1 1 1 1 1 1 1 1" xfId="50"/>
    <cellStyle name="Título 1 1 1 1 1 1 1 1 1 1 1 1 1 1 1 1 1 1 1 1 1 1 1" xfId="51"/>
    <cellStyle name="Título 1 1 1 1 1 1 1 1 1 1 1 1 1 1 1 1 1 1 1 1 1 1 1 1" xfId="52"/>
    <cellStyle name="Título 1 1 1 1 1 1 1 1 1 1 1 1 1 1 1 1 1 1 1 1 1 1 1 1 1" xfId="53"/>
    <cellStyle name="Título 1 1 1 1 1 1 1 1 1 1 1 1 1 1 1 1 1 1 1 1 1 1 1 1 1 1" xfId="54"/>
    <cellStyle name="Título 1 1 1 1 1 1 1 1 1 1 1 1 1 1 1 1 1 1 1 1 1 1 1 1 1 1 1" xfId="55"/>
    <cellStyle name="Título 1 1 1 1 1 1 1 1 1 1 1 1 1 1 1 1 1 1 1 1 1 1 1 1 1 1 1 1" xfId="56"/>
    <cellStyle name="Título 1 1 1 1 1 1 1 1 1 1 1 1 1 1 1 1 1 1 1 1 1 1 1 1 1 1 1 1 1" xfId="57"/>
    <cellStyle name="Título 1 1 1 1 1 2" xfId="58"/>
    <cellStyle name="Título 1 1 1 1 2" xfId="59"/>
    <cellStyle name="Vírgula" xfId="60" builtinId="3"/>
    <cellStyle name="Vírgula 2" xfId="61"/>
    <cellStyle name="Vírgula 3" xfId="62"/>
    <cellStyle name="Vírgula 3 2" xfId="63"/>
    <cellStyle name="Vírgula 3 3" xfId="74"/>
  </cellStyles>
  <dxfs count="1403">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ont>
        <color theme="0"/>
        <name val="Cambria"/>
        <scheme val="none"/>
      </font>
    </dxf>
    <dxf>
      <fill>
        <patternFill patternType="solid">
          <bgColor theme="3" tint="0.59996337778862885"/>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2680607</xdr:colOff>
      <xdr:row>41</xdr:row>
      <xdr:rowOff>128067</xdr:rowOff>
    </xdr:from>
    <xdr:to>
      <xdr:col>2</xdr:col>
      <xdr:colOff>938893</xdr:colOff>
      <xdr:row>41</xdr:row>
      <xdr:rowOff>128067</xdr:rowOff>
    </xdr:to>
    <xdr:cxnSp macro="">
      <xdr:nvCxnSpPr>
        <xdr:cNvPr id="2" name="Conector reto 5">
          <a:extLst>
            <a:ext uri="{FF2B5EF4-FFF2-40B4-BE49-F238E27FC236}">
              <a16:creationId xmlns:a16="http://schemas.microsoft.com/office/drawing/2014/main" id="{380E3948-15DE-4B92-AFAB-B291D6C64034}"/>
            </a:ext>
          </a:extLst>
        </xdr:cNvPr>
        <xdr:cNvCxnSpPr>
          <a:cxnSpLocks noChangeShapeType="1"/>
        </xdr:cNvCxnSpPr>
      </xdr:nvCxnSpPr>
      <xdr:spPr bwMode="auto">
        <a:xfrm>
          <a:off x="3309257" y="7719492"/>
          <a:ext cx="1639661" cy="0"/>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627530</xdr:colOff>
      <xdr:row>253</xdr:row>
      <xdr:rowOff>86846</xdr:rowOff>
    </xdr:from>
    <xdr:to>
      <xdr:col>12</xdr:col>
      <xdr:colOff>403412</xdr:colOff>
      <xdr:row>253</xdr:row>
      <xdr:rowOff>86846</xdr:rowOff>
    </xdr:to>
    <xdr:cxnSp macro="">
      <xdr:nvCxnSpPr>
        <xdr:cNvPr id="7" name="Conector reto 5">
          <a:extLst>
            <a:ext uri="{FF2B5EF4-FFF2-40B4-BE49-F238E27FC236}">
              <a16:creationId xmlns:a16="http://schemas.microsoft.com/office/drawing/2014/main" id="{00000000-0008-0000-0100-000007000000}"/>
            </a:ext>
          </a:extLst>
        </xdr:cNvPr>
        <xdr:cNvCxnSpPr>
          <a:cxnSpLocks noChangeShapeType="1"/>
        </xdr:cNvCxnSpPr>
      </xdr:nvCxnSpPr>
      <xdr:spPr bwMode="auto">
        <a:xfrm>
          <a:off x="5995148" y="126522817"/>
          <a:ext cx="4952999" cy="0"/>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32</xdr:row>
      <xdr:rowOff>142875</xdr:rowOff>
    </xdr:from>
    <xdr:to>
      <xdr:col>1</xdr:col>
      <xdr:colOff>0</xdr:colOff>
      <xdr:row>32</xdr:row>
      <xdr:rowOff>142875</xdr:rowOff>
    </xdr:to>
    <xdr:cxnSp macro="">
      <xdr:nvCxnSpPr>
        <xdr:cNvPr id="2" name="Conector reto 1">
          <a:extLst>
            <a:ext uri="{FF2B5EF4-FFF2-40B4-BE49-F238E27FC236}">
              <a16:creationId xmlns:a16="http://schemas.microsoft.com/office/drawing/2014/main" id="{00000000-0008-0000-0100-000006000000}"/>
            </a:ext>
          </a:extLst>
        </xdr:cNvPr>
        <xdr:cNvCxnSpPr>
          <a:cxnSpLocks noChangeShapeType="1"/>
        </xdr:cNvCxnSpPr>
      </xdr:nvCxnSpPr>
      <xdr:spPr bwMode="auto">
        <a:xfrm>
          <a:off x="1524000" y="5324475"/>
          <a:ext cx="0" cy="0"/>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6</xdr:col>
      <xdr:colOff>371395</xdr:colOff>
      <xdr:row>31</xdr:row>
      <xdr:rowOff>90847</xdr:rowOff>
    </xdr:from>
    <xdr:to>
      <xdr:col>12</xdr:col>
      <xdr:colOff>165686</xdr:colOff>
      <xdr:row>31</xdr:row>
      <xdr:rowOff>90847</xdr:rowOff>
    </xdr:to>
    <xdr:cxnSp macro="">
      <xdr:nvCxnSpPr>
        <xdr:cNvPr id="3" name="Conector reto 5">
          <a:extLst>
            <a:ext uri="{FF2B5EF4-FFF2-40B4-BE49-F238E27FC236}">
              <a16:creationId xmlns:a16="http://schemas.microsoft.com/office/drawing/2014/main" id="{00000000-0008-0000-0100-000007000000}"/>
            </a:ext>
          </a:extLst>
        </xdr:cNvPr>
        <xdr:cNvCxnSpPr>
          <a:cxnSpLocks noChangeShapeType="1"/>
        </xdr:cNvCxnSpPr>
      </xdr:nvCxnSpPr>
      <xdr:spPr bwMode="auto">
        <a:xfrm>
          <a:off x="6059181" y="9683883"/>
          <a:ext cx="4937791" cy="0"/>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476250</xdr:colOff>
      <xdr:row>48</xdr:row>
      <xdr:rowOff>100853</xdr:rowOff>
    </xdr:from>
    <xdr:to>
      <xdr:col>7</xdr:col>
      <xdr:colOff>866775</xdr:colOff>
      <xdr:row>48</xdr:row>
      <xdr:rowOff>100853</xdr:rowOff>
    </xdr:to>
    <xdr:cxnSp macro="">
      <xdr:nvCxnSpPr>
        <xdr:cNvPr id="2" name="Conector reto 5">
          <a:extLst>
            <a:ext uri="{FF2B5EF4-FFF2-40B4-BE49-F238E27FC236}">
              <a16:creationId xmlns:a16="http://schemas.microsoft.com/office/drawing/2014/main" id="{380E3948-15DE-4B92-AFAB-B291D6C64034}"/>
            </a:ext>
          </a:extLst>
        </xdr:cNvPr>
        <xdr:cNvCxnSpPr>
          <a:cxnSpLocks noChangeShapeType="1"/>
        </xdr:cNvCxnSpPr>
      </xdr:nvCxnSpPr>
      <xdr:spPr bwMode="auto">
        <a:xfrm>
          <a:off x="6924675" y="8654303"/>
          <a:ext cx="3457575" cy="0"/>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stelo\COENP\14-COPAE\1-PROJETOS\01-PAL&#193;CIO_DO_PLANALTO\09-REFORMA%204&#186;PAVIMENTO\Entrega%20Final\2020-12-16-Projeto%20Executivo-REV%202\PLO\PLO\1.PLANILHA_DE_PRECOS\2707-20-EDF-PRESIDENCIA-DA-REPUBLICA-PB-PLO-R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Sintética"/>
      <sheetName val="Analítica"/>
      <sheetName val="Cotação"/>
      <sheetName val="BDI"/>
      <sheetName val="Despesas Financeiras"/>
      <sheetName val="Encargos Sociais"/>
      <sheetName val="Cronograma"/>
      <sheetName val="Oneração"/>
      <sheetName val="Curva ABC de Serviços"/>
    </sheetNames>
    <sheetDataSet>
      <sheetData sheetId="0" refreshError="1"/>
      <sheetData sheetId="1">
        <row r="1">
          <cell r="M1" t="str">
            <v>PRESIDÊNCIA DA REPÚBLICA</v>
          </cell>
        </row>
        <row r="2">
          <cell r="M2" t="str">
            <v>OBRA/SERVIÇO: REFORMA DAS INSTALAÇÕES DE CLIMATIZAÇÃO, PPCI E ELÉTRICAS</v>
          </cell>
        </row>
        <row r="3">
          <cell r="M3" t="str">
            <v>END.: PALÁCIO DO PLANALTO, BRASÍLIA - DF</v>
          </cell>
        </row>
        <row r="5">
          <cell r="Q5" t="str">
            <v xml:space="preserve">DATA DO DOCUMENTO: </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9.bin"/><Relationship Id="rId13" Type="http://schemas.openxmlformats.org/officeDocument/2006/relationships/printerSettings" Target="../printerSettings/printerSettings14.bin"/><Relationship Id="rId18" Type="http://schemas.openxmlformats.org/officeDocument/2006/relationships/printerSettings" Target="../printerSettings/printerSettings19.bin"/><Relationship Id="rId3" Type="http://schemas.openxmlformats.org/officeDocument/2006/relationships/printerSettings" Target="../printerSettings/printerSettings4.bin"/><Relationship Id="rId21" Type="http://schemas.openxmlformats.org/officeDocument/2006/relationships/printerSettings" Target="../printerSettings/printerSettings22.bin"/><Relationship Id="rId7" Type="http://schemas.openxmlformats.org/officeDocument/2006/relationships/printerSettings" Target="../printerSettings/printerSettings8.bin"/><Relationship Id="rId12" Type="http://schemas.openxmlformats.org/officeDocument/2006/relationships/printerSettings" Target="../printerSettings/printerSettings13.bin"/><Relationship Id="rId17" Type="http://schemas.openxmlformats.org/officeDocument/2006/relationships/printerSettings" Target="../printerSettings/printerSettings18.bin"/><Relationship Id="rId2" Type="http://schemas.openxmlformats.org/officeDocument/2006/relationships/printerSettings" Target="../printerSettings/printerSettings3.bin"/><Relationship Id="rId16" Type="http://schemas.openxmlformats.org/officeDocument/2006/relationships/printerSettings" Target="../printerSettings/printerSettings17.bin"/><Relationship Id="rId20" Type="http://schemas.openxmlformats.org/officeDocument/2006/relationships/printerSettings" Target="../printerSettings/printerSettings21.bin"/><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11" Type="http://schemas.openxmlformats.org/officeDocument/2006/relationships/printerSettings" Target="../printerSettings/printerSettings12.bin"/><Relationship Id="rId24" Type="http://schemas.openxmlformats.org/officeDocument/2006/relationships/drawing" Target="../drawings/drawing2.xml"/><Relationship Id="rId5" Type="http://schemas.openxmlformats.org/officeDocument/2006/relationships/printerSettings" Target="../printerSettings/printerSettings6.bin"/><Relationship Id="rId15" Type="http://schemas.openxmlformats.org/officeDocument/2006/relationships/printerSettings" Target="../printerSettings/printerSettings16.bin"/><Relationship Id="rId23" Type="http://schemas.openxmlformats.org/officeDocument/2006/relationships/printerSettings" Target="../printerSettings/printerSettings24.bin"/><Relationship Id="rId10" Type="http://schemas.openxmlformats.org/officeDocument/2006/relationships/printerSettings" Target="../printerSettings/printerSettings11.bin"/><Relationship Id="rId19" Type="http://schemas.openxmlformats.org/officeDocument/2006/relationships/printerSettings" Target="../printerSettings/printerSettings20.bin"/><Relationship Id="rId4" Type="http://schemas.openxmlformats.org/officeDocument/2006/relationships/printerSettings" Target="../printerSettings/printerSettings5.bin"/><Relationship Id="rId9" Type="http://schemas.openxmlformats.org/officeDocument/2006/relationships/printerSettings" Target="../printerSettings/printerSettings10.bin"/><Relationship Id="rId14" Type="http://schemas.openxmlformats.org/officeDocument/2006/relationships/printerSettings" Target="../printerSettings/printerSettings15.bin"/><Relationship Id="rId22"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5.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6"/>
  <sheetViews>
    <sheetView showGridLines="0" tabSelected="1" view="pageBreakPreview" zoomScale="70" zoomScaleNormal="100" zoomScaleSheetLayoutView="70" workbookViewId="0">
      <selection activeCell="K15" sqref="K15"/>
    </sheetView>
  </sheetViews>
  <sheetFormatPr defaultColWidth="11.42578125" defaultRowHeight="12.75" x14ac:dyDescent="0.2"/>
  <cols>
    <col min="1" max="1" width="9.42578125" style="4" customWidth="1"/>
    <col min="2" max="2" width="50.7109375" style="4" customWidth="1"/>
    <col min="3" max="5" width="18.28515625" style="4" customWidth="1"/>
    <col min="6" max="6" width="13.42578125" style="4" customWidth="1"/>
    <col min="7" max="7" width="11.42578125" style="4" customWidth="1"/>
    <col min="8" max="8" width="14.42578125" style="4" customWidth="1"/>
    <col min="9" max="16384" width="11.42578125" style="4"/>
  </cols>
  <sheetData>
    <row r="1" spans="1:6" ht="96" customHeight="1" x14ac:dyDescent="0.2">
      <c r="A1" s="245" t="s">
        <v>466</v>
      </c>
      <c r="B1" s="246"/>
      <c r="C1" s="246"/>
      <c r="D1" s="246"/>
      <c r="E1" s="246"/>
      <c r="F1" s="247"/>
    </row>
    <row r="2" spans="1:6" x14ac:dyDescent="0.2">
      <c r="A2" s="230" t="s">
        <v>460</v>
      </c>
      <c r="B2" s="75"/>
      <c r="C2" s="76"/>
      <c r="D2" s="76"/>
      <c r="E2" s="76"/>
      <c r="F2" s="225"/>
    </row>
    <row r="3" spans="1:6" x14ac:dyDescent="0.2">
      <c r="A3" s="231" t="s">
        <v>363</v>
      </c>
      <c r="B3" s="75"/>
      <c r="C3" s="76"/>
      <c r="D3" s="76"/>
      <c r="E3" s="76"/>
      <c r="F3" s="225"/>
    </row>
    <row r="4" spans="1:6" x14ac:dyDescent="0.2">
      <c r="A4" s="232"/>
      <c r="B4" s="38"/>
      <c r="C4" s="38"/>
      <c r="D4" s="174"/>
      <c r="E4" s="173"/>
      <c r="F4" s="233"/>
    </row>
    <row r="5" spans="1:6" x14ac:dyDescent="0.2">
      <c r="A5" s="234" t="s">
        <v>3</v>
      </c>
      <c r="B5" s="62"/>
      <c r="C5" s="61"/>
      <c r="D5" s="62"/>
      <c r="E5" s="61"/>
      <c r="F5" s="244"/>
    </row>
    <row r="6" spans="1:6" x14ac:dyDescent="0.2">
      <c r="A6" s="232"/>
      <c r="B6" s="38"/>
      <c r="C6" s="38"/>
      <c r="D6" s="174"/>
      <c r="E6" s="173"/>
      <c r="F6" s="233"/>
    </row>
    <row r="7" spans="1:6" ht="20.25" x14ac:dyDescent="0.2">
      <c r="A7" s="223"/>
      <c r="B7" s="66" t="s">
        <v>461</v>
      </c>
      <c r="C7" s="66"/>
      <c r="D7" s="66"/>
      <c r="E7" s="66"/>
      <c r="F7" s="222"/>
    </row>
    <row r="8" spans="1:6" ht="14.25" x14ac:dyDescent="0.2">
      <c r="A8" s="235"/>
      <c r="B8" s="137"/>
      <c r="C8" s="137"/>
      <c r="D8" s="137"/>
      <c r="E8" s="137"/>
      <c r="F8" s="236"/>
    </row>
    <row r="9" spans="1:6" x14ac:dyDescent="0.2">
      <c r="A9" s="260" t="s">
        <v>5</v>
      </c>
      <c r="B9" s="262" t="s">
        <v>0</v>
      </c>
      <c r="C9" s="264" t="s">
        <v>183</v>
      </c>
      <c r="D9" s="264" t="s">
        <v>184</v>
      </c>
      <c r="E9" s="266" t="s">
        <v>6</v>
      </c>
      <c r="F9" s="268" t="s">
        <v>50</v>
      </c>
    </row>
    <row r="10" spans="1:6" x14ac:dyDescent="0.2">
      <c r="A10" s="261"/>
      <c r="B10" s="263"/>
      <c r="C10" s="265"/>
      <c r="D10" s="265"/>
      <c r="E10" s="267"/>
      <c r="F10" s="269"/>
    </row>
    <row r="11" spans="1:6" ht="14.25" x14ac:dyDescent="0.2">
      <c r="A11" s="237"/>
      <c r="B11" s="16"/>
      <c r="C11" s="16"/>
      <c r="D11" s="16"/>
      <c r="E11" s="16"/>
      <c r="F11" s="238"/>
    </row>
    <row r="12" spans="1:6" ht="13.5" thickBot="1" x14ac:dyDescent="0.25">
      <c r="A12" s="239" t="s">
        <v>20</v>
      </c>
      <c r="B12" s="164" t="s">
        <v>40</v>
      </c>
      <c r="C12" s="165"/>
      <c r="D12" s="165"/>
      <c r="E12" s="166"/>
      <c r="F12" s="240"/>
    </row>
    <row r="13" spans="1:6" x14ac:dyDescent="0.2">
      <c r="A13" s="241"/>
      <c r="B13" s="145"/>
      <c r="C13" s="145"/>
      <c r="D13" s="145"/>
      <c r="E13" s="146"/>
      <c r="F13" s="242"/>
    </row>
    <row r="14" spans="1:6" ht="13.5" thickBot="1" x14ac:dyDescent="0.25">
      <c r="A14" s="239" t="s">
        <v>26</v>
      </c>
      <c r="B14" s="164" t="s">
        <v>61</v>
      </c>
      <c r="C14" s="165"/>
      <c r="D14" s="165"/>
      <c r="E14" s="166"/>
      <c r="F14" s="240"/>
    </row>
    <row r="15" spans="1:6" x14ac:dyDescent="0.2">
      <c r="A15" s="241"/>
      <c r="B15" s="145"/>
      <c r="C15" s="145"/>
      <c r="D15" s="145"/>
      <c r="E15" s="146"/>
      <c r="F15" s="242"/>
    </row>
    <row r="16" spans="1:6" ht="13.5" thickBot="1" x14ac:dyDescent="0.25">
      <c r="A16" s="239" t="s">
        <v>27</v>
      </c>
      <c r="B16" s="164" t="s">
        <v>46</v>
      </c>
      <c r="C16" s="165"/>
      <c r="D16" s="165"/>
      <c r="E16" s="166"/>
      <c r="F16" s="240"/>
    </row>
    <row r="17" spans="1:6" x14ac:dyDescent="0.2">
      <c r="A17" s="241"/>
      <c r="B17" s="145"/>
      <c r="C17" s="145"/>
      <c r="D17" s="145"/>
      <c r="E17" s="146"/>
      <c r="F17" s="242"/>
    </row>
    <row r="18" spans="1:6" ht="13.5" thickBot="1" x14ac:dyDescent="0.25">
      <c r="A18" s="239" t="s">
        <v>28</v>
      </c>
      <c r="B18" s="164" t="s">
        <v>38</v>
      </c>
      <c r="C18" s="165"/>
      <c r="D18" s="165"/>
      <c r="E18" s="166"/>
      <c r="F18" s="240"/>
    </row>
    <row r="19" spans="1:6" x14ac:dyDescent="0.2">
      <c r="A19" s="241"/>
      <c r="B19" s="145"/>
      <c r="C19" s="145"/>
      <c r="D19" s="145"/>
      <c r="E19" s="146"/>
      <c r="F19" s="242"/>
    </row>
    <row r="20" spans="1:6" ht="13.5" thickBot="1" x14ac:dyDescent="0.25">
      <c r="A20" s="239" t="s">
        <v>29</v>
      </c>
      <c r="B20" s="164" t="s">
        <v>130</v>
      </c>
      <c r="C20" s="165"/>
      <c r="D20" s="165"/>
      <c r="E20" s="166"/>
      <c r="F20" s="240"/>
    </row>
    <row r="21" spans="1:6" x14ac:dyDescent="0.2">
      <c r="A21" s="241"/>
      <c r="B21" s="145"/>
      <c r="C21" s="145"/>
      <c r="D21" s="145"/>
      <c r="E21" s="146"/>
      <c r="F21" s="242"/>
    </row>
    <row r="22" spans="1:6" ht="13.5" thickBot="1" x14ac:dyDescent="0.25">
      <c r="A22" s="239" t="s">
        <v>30</v>
      </c>
      <c r="B22" s="164" t="s">
        <v>37</v>
      </c>
      <c r="C22" s="165"/>
      <c r="D22" s="165"/>
      <c r="E22" s="166"/>
      <c r="F22" s="240"/>
    </row>
    <row r="23" spans="1:6" x14ac:dyDescent="0.2">
      <c r="A23" s="241"/>
      <c r="B23" s="145"/>
      <c r="C23" s="145"/>
      <c r="D23" s="145"/>
      <c r="E23" s="146"/>
      <c r="F23" s="242"/>
    </row>
    <row r="24" spans="1:6" ht="13.5" thickBot="1" x14ac:dyDescent="0.25">
      <c r="A24" s="239" t="s">
        <v>31</v>
      </c>
      <c r="B24" s="164" t="s">
        <v>138</v>
      </c>
      <c r="C24" s="165"/>
      <c r="D24" s="165"/>
      <c r="E24" s="166"/>
      <c r="F24" s="240"/>
    </row>
    <row r="25" spans="1:6" x14ac:dyDescent="0.2">
      <c r="A25" s="241"/>
      <c r="B25" s="145"/>
      <c r="C25" s="145"/>
      <c r="D25" s="145"/>
      <c r="E25" s="146"/>
      <c r="F25" s="242"/>
    </row>
    <row r="26" spans="1:6" ht="13.5" thickBot="1" x14ac:dyDescent="0.25">
      <c r="A26" s="239" t="s">
        <v>32</v>
      </c>
      <c r="B26" s="164" t="s">
        <v>257</v>
      </c>
      <c r="C26" s="165"/>
      <c r="D26" s="165"/>
      <c r="E26" s="166"/>
      <c r="F26" s="240"/>
    </row>
    <row r="27" spans="1:6" x14ac:dyDescent="0.2">
      <c r="A27" s="241"/>
      <c r="B27" s="145"/>
      <c r="C27" s="145"/>
      <c r="D27" s="145"/>
      <c r="E27" s="146"/>
      <c r="F27" s="242"/>
    </row>
    <row r="28" spans="1:6" ht="13.5" thickBot="1" x14ac:dyDescent="0.25">
      <c r="A28" s="239" t="s">
        <v>33</v>
      </c>
      <c r="B28" s="164" t="s">
        <v>259</v>
      </c>
      <c r="C28" s="165"/>
      <c r="D28" s="165"/>
      <c r="E28" s="166"/>
      <c r="F28" s="240"/>
    </row>
    <row r="29" spans="1:6" x14ac:dyDescent="0.2">
      <c r="A29" s="241"/>
      <c r="B29" s="145"/>
      <c r="C29" s="145"/>
      <c r="D29" s="145"/>
      <c r="E29" s="146"/>
      <c r="F29" s="242"/>
    </row>
    <row r="30" spans="1:6" ht="24.75" thickBot="1" x14ac:dyDescent="0.25">
      <c r="A30" s="239" t="s">
        <v>56</v>
      </c>
      <c r="B30" s="164" t="s">
        <v>62</v>
      </c>
      <c r="C30" s="165"/>
      <c r="D30" s="165"/>
      <c r="E30" s="166"/>
      <c r="F30" s="240"/>
    </row>
    <row r="31" spans="1:6" x14ac:dyDescent="0.2">
      <c r="A31" s="241"/>
      <c r="B31" s="145"/>
      <c r="C31" s="145"/>
      <c r="D31" s="145"/>
      <c r="E31" s="146"/>
      <c r="F31" s="242"/>
    </row>
    <row r="32" spans="1:6" ht="23.25" customHeight="1" thickBot="1" x14ac:dyDescent="0.25">
      <c r="A32" s="239" t="s">
        <v>57</v>
      </c>
      <c r="B32" s="164" t="s">
        <v>159</v>
      </c>
      <c r="C32" s="165"/>
      <c r="D32" s="165"/>
      <c r="E32" s="166"/>
      <c r="F32" s="240"/>
    </row>
    <row r="33" spans="1:6" x14ac:dyDescent="0.2">
      <c r="A33" s="241"/>
      <c r="B33" s="145"/>
      <c r="C33" s="145"/>
      <c r="D33" s="145"/>
      <c r="E33" s="146"/>
      <c r="F33" s="242"/>
    </row>
    <row r="34" spans="1:6" ht="13.5" thickBot="1" x14ac:dyDescent="0.25">
      <c r="A34" s="239" t="s">
        <v>60</v>
      </c>
      <c r="B34" s="164" t="s">
        <v>91</v>
      </c>
      <c r="C34" s="165"/>
      <c r="D34" s="165"/>
      <c r="E34" s="166"/>
      <c r="F34" s="240"/>
    </row>
    <row r="35" spans="1:6" x14ac:dyDescent="0.2">
      <c r="A35" s="241"/>
      <c r="B35" s="145"/>
      <c r="C35" s="145"/>
      <c r="D35" s="145"/>
      <c r="E35" s="146"/>
      <c r="F35" s="242"/>
    </row>
    <row r="36" spans="1:6" ht="13.5" thickBot="1" x14ac:dyDescent="0.25">
      <c r="A36" s="239" t="s">
        <v>455</v>
      </c>
      <c r="B36" s="164" t="s">
        <v>454</v>
      </c>
      <c r="C36" s="165"/>
      <c r="D36" s="165"/>
      <c r="E36" s="166"/>
      <c r="F36" s="240"/>
    </row>
    <row r="37" spans="1:6" x14ac:dyDescent="0.2">
      <c r="A37" s="241"/>
      <c r="B37" s="145"/>
      <c r="C37" s="145"/>
      <c r="D37" s="145"/>
      <c r="E37" s="146"/>
      <c r="F37" s="242"/>
    </row>
    <row r="38" spans="1:6" x14ac:dyDescent="0.2">
      <c r="A38" s="221"/>
      <c r="B38" s="2"/>
      <c r="C38" s="2"/>
      <c r="D38" s="2"/>
      <c r="E38" s="2"/>
      <c r="F38" s="195"/>
    </row>
    <row r="39" spans="1:6" ht="15.75" x14ac:dyDescent="0.2">
      <c r="A39" s="248" t="s">
        <v>186</v>
      </c>
      <c r="B39" s="249"/>
      <c r="C39" s="160"/>
      <c r="D39" s="160"/>
      <c r="E39" s="161"/>
      <c r="F39" s="162">
        <v>0.99999999999999978</v>
      </c>
    </row>
    <row r="40" spans="1:6" x14ac:dyDescent="0.2">
      <c r="A40" s="197"/>
      <c r="B40" s="184"/>
      <c r="C40" s="184"/>
      <c r="D40" s="184"/>
      <c r="E40" s="184"/>
      <c r="F40" s="243"/>
    </row>
    <row r="41" spans="1:6" x14ac:dyDescent="0.2">
      <c r="A41" s="197"/>
      <c r="B41" s="184"/>
      <c r="C41" s="184"/>
      <c r="D41" s="184"/>
      <c r="E41" s="184"/>
      <c r="F41" s="243"/>
    </row>
    <row r="42" spans="1:6" x14ac:dyDescent="0.2">
      <c r="A42" s="197"/>
      <c r="B42" s="184"/>
      <c r="C42" s="184"/>
      <c r="D42" s="184"/>
      <c r="E42" s="184"/>
      <c r="F42" s="243"/>
    </row>
    <row r="43" spans="1:6" x14ac:dyDescent="0.2">
      <c r="A43" s="250" t="s">
        <v>442</v>
      </c>
      <c r="B43" s="251"/>
      <c r="C43" s="251"/>
      <c r="D43" s="251"/>
      <c r="E43" s="251"/>
      <c r="F43" s="252"/>
    </row>
    <row r="44" spans="1:6" x14ac:dyDescent="0.2">
      <c r="A44" s="253" t="s">
        <v>457</v>
      </c>
      <c r="B44" s="254"/>
      <c r="C44" s="254"/>
      <c r="D44" s="254"/>
      <c r="E44" s="254"/>
      <c r="F44" s="255"/>
    </row>
    <row r="45" spans="1:6" ht="13.5" thickBot="1" x14ac:dyDescent="0.25">
      <c r="A45" s="256"/>
      <c r="B45" s="257"/>
      <c r="C45" s="257"/>
      <c r="D45" s="257"/>
      <c r="E45" s="257"/>
      <c r="F45" s="258"/>
    </row>
    <row r="46" spans="1:6" x14ac:dyDescent="0.2">
      <c r="A46" s="184"/>
      <c r="B46" s="184"/>
      <c r="C46" s="184"/>
      <c r="D46" s="184"/>
      <c r="E46" s="184"/>
      <c r="F46" s="184"/>
    </row>
    <row r="47" spans="1:6" x14ac:dyDescent="0.2">
      <c r="A47" s="184"/>
      <c r="B47" s="184"/>
      <c r="C47" s="184"/>
      <c r="D47" s="184"/>
      <c r="E47" s="184"/>
      <c r="F47" s="184"/>
    </row>
    <row r="48" spans="1:6" x14ac:dyDescent="0.2">
      <c r="A48" s="184"/>
      <c r="B48" s="184"/>
      <c r="C48" s="184"/>
      <c r="D48" s="184"/>
      <c r="E48" s="184"/>
      <c r="F48" s="184"/>
    </row>
    <row r="49" spans="1:6" x14ac:dyDescent="0.2">
      <c r="A49" s="184"/>
      <c r="B49" s="184"/>
      <c r="C49" s="184"/>
      <c r="D49" s="184"/>
      <c r="E49" s="184"/>
      <c r="F49" s="184"/>
    </row>
    <row r="50" spans="1:6" x14ac:dyDescent="0.2">
      <c r="A50" s="184"/>
      <c r="B50" s="184"/>
      <c r="C50" s="184"/>
      <c r="D50" s="184"/>
      <c r="E50" s="184"/>
      <c r="F50" s="184"/>
    </row>
    <row r="51" spans="1:6" x14ac:dyDescent="0.2">
      <c r="A51" s="171"/>
      <c r="B51" s="171"/>
      <c r="C51" s="171"/>
      <c r="D51" s="171"/>
      <c r="E51" s="259"/>
      <c r="F51" s="259"/>
    </row>
    <row r="52" spans="1:6" x14ac:dyDescent="0.2">
      <c r="A52" s="171"/>
      <c r="B52" s="171"/>
      <c r="C52" s="171"/>
      <c r="D52" s="171"/>
      <c r="E52" s="171"/>
      <c r="F52" s="171"/>
    </row>
    <row r="54" spans="1:6" x14ac:dyDescent="0.2">
      <c r="E54" s="14"/>
    </row>
    <row r="56" spans="1:6" x14ac:dyDescent="0.2">
      <c r="A56" s="14"/>
    </row>
  </sheetData>
  <mergeCells count="12">
    <mergeCell ref="E51:F51"/>
    <mergeCell ref="A9:A10"/>
    <mergeCell ref="B9:B10"/>
    <mergeCell ref="C9:C10"/>
    <mergeCell ref="D9:D10"/>
    <mergeCell ref="E9:E10"/>
    <mergeCell ref="F9:F10"/>
    <mergeCell ref="A1:F1"/>
    <mergeCell ref="A39:B39"/>
    <mergeCell ref="A43:F43"/>
    <mergeCell ref="A44:F44"/>
    <mergeCell ref="A45:F45"/>
  </mergeCells>
  <printOptions horizontalCentered="1"/>
  <pageMargins left="0.19685039370078741" right="0.19685039370078741" top="0.98425196850393704" bottom="0.78740157480314965" header="0.31496062992125984" footer="0.19685039370078741"/>
  <pageSetup paperSize="9" scale="68" orientation="landscape" r:id="rId1"/>
  <colBreaks count="1" manualBreakCount="1">
    <brk id="7"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
    <pageSetUpPr fitToPage="1"/>
  </sheetPr>
  <dimension ref="A1:AA272"/>
  <sheetViews>
    <sheetView showGridLines="0" view="pageBreakPreview" zoomScale="85" zoomScaleNormal="100" zoomScaleSheetLayoutView="85" workbookViewId="0">
      <selection activeCell="C18" sqref="C18"/>
    </sheetView>
  </sheetViews>
  <sheetFormatPr defaultColWidth="11.42578125" defaultRowHeight="12.75" outlineLevelCol="1" x14ac:dyDescent="0.2"/>
  <cols>
    <col min="1" max="1" width="11.85546875" style="6" customWidth="1"/>
    <col min="2" max="2" width="44.7109375" style="10" customWidth="1"/>
    <col min="3" max="3" width="12" style="3" customWidth="1"/>
    <col min="4" max="4" width="12" style="33" customWidth="1"/>
    <col min="5" max="6" width="11.85546875" style="52" hidden="1" customWidth="1" outlineLevel="1"/>
    <col min="7" max="7" width="12.85546875" style="9" customWidth="1" collapsed="1"/>
    <col min="8" max="11" width="12.85546875" style="9" customWidth="1"/>
    <col min="12" max="14" width="12.85546875" style="12" customWidth="1"/>
    <col min="15" max="17" width="17.7109375" style="12" customWidth="1"/>
    <col min="18" max="18" width="18.28515625" style="13" customWidth="1"/>
    <col min="19" max="19" width="11.42578125" style="1" hidden="1" customWidth="1"/>
    <col min="20" max="20" width="13.42578125" style="1" hidden="1" customWidth="1"/>
    <col min="21" max="21" width="13.42578125" style="41" hidden="1" customWidth="1"/>
    <col min="22" max="22" width="13.42578125" style="1" hidden="1" customWidth="1"/>
    <col min="23" max="23" width="13.7109375" style="1" customWidth="1"/>
    <col min="24" max="26" width="11.42578125" style="1" customWidth="1"/>
    <col min="27" max="16384" width="11.42578125" style="1"/>
  </cols>
  <sheetData>
    <row r="1" spans="1:23" ht="18" x14ac:dyDescent="0.2">
      <c r="A1" s="270" t="s">
        <v>466</v>
      </c>
      <c r="B1" s="270"/>
      <c r="C1" s="270"/>
      <c r="D1" s="270"/>
      <c r="E1" s="270"/>
      <c r="F1" s="270"/>
      <c r="G1" s="270"/>
      <c r="H1" s="270"/>
      <c r="I1" s="270"/>
      <c r="J1" s="270"/>
      <c r="K1" s="58" t="s">
        <v>362</v>
      </c>
      <c r="L1" s="59"/>
      <c r="M1" s="60"/>
      <c r="N1" s="60"/>
      <c r="O1" s="60"/>
      <c r="P1" s="60"/>
      <c r="Q1" s="60"/>
      <c r="R1" s="60"/>
    </row>
    <row r="2" spans="1:23" x14ac:dyDescent="0.2">
      <c r="A2" s="270"/>
      <c r="B2" s="270"/>
      <c r="C2" s="270"/>
      <c r="D2" s="270"/>
      <c r="E2" s="270"/>
      <c r="F2" s="270"/>
      <c r="G2" s="270"/>
      <c r="H2" s="270"/>
      <c r="I2" s="270"/>
      <c r="J2" s="270"/>
      <c r="K2" s="74" t="s">
        <v>364</v>
      </c>
      <c r="L2" s="75"/>
      <c r="M2" s="76"/>
      <c r="N2" s="76"/>
      <c r="O2" s="76"/>
      <c r="P2" s="76"/>
      <c r="Q2" s="76"/>
      <c r="R2" s="76"/>
    </row>
    <row r="3" spans="1:23" x14ac:dyDescent="0.2">
      <c r="A3" s="270"/>
      <c r="B3" s="270"/>
      <c r="C3" s="270"/>
      <c r="D3" s="270"/>
      <c r="E3" s="270"/>
      <c r="F3" s="270"/>
      <c r="G3" s="270"/>
      <c r="H3" s="270"/>
      <c r="I3" s="270"/>
      <c r="J3" s="270"/>
      <c r="K3" s="77" t="s">
        <v>363</v>
      </c>
      <c r="L3" s="75"/>
      <c r="M3" s="76"/>
      <c r="N3" s="76"/>
      <c r="O3" s="76"/>
      <c r="P3" s="76"/>
      <c r="Q3" s="76"/>
      <c r="R3" s="76"/>
    </row>
    <row r="4" spans="1:23" x14ac:dyDescent="0.2">
      <c r="A4" s="270"/>
      <c r="B4" s="270"/>
      <c r="C4" s="270"/>
      <c r="D4" s="270"/>
      <c r="E4" s="270"/>
      <c r="F4" s="270"/>
      <c r="G4" s="270"/>
      <c r="H4" s="270"/>
      <c r="I4" s="270"/>
      <c r="J4" s="270"/>
      <c r="K4" s="8"/>
      <c r="L4" s="8"/>
      <c r="M4" s="8"/>
      <c r="N4" s="8"/>
      <c r="O4" s="8"/>
      <c r="P4" s="8"/>
      <c r="Q4" s="8"/>
      <c r="R4" s="8"/>
    </row>
    <row r="5" spans="1:23" x14ac:dyDescent="0.2">
      <c r="A5" s="270"/>
      <c r="B5" s="270"/>
      <c r="C5" s="270"/>
      <c r="D5" s="270"/>
      <c r="E5" s="270"/>
      <c r="F5" s="270"/>
      <c r="G5" s="270"/>
      <c r="H5" s="270"/>
      <c r="I5" s="270"/>
      <c r="J5" s="270"/>
      <c r="K5" s="8"/>
      <c r="L5" s="8"/>
      <c r="N5" s="8"/>
      <c r="O5" s="71" t="s">
        <v>3</v>
      </c>
      <c r="P5" s="61"/>
      <c r="Q5" s="61"/>
      <c r="R5" s="194"/>
    </row>
    <row r="6" spans="1:23" x14ac:dyDescent="0.2">
      <c r="A6" s="270"/>
      <c r="B6" s="270"/>
      <c r="C6" s="270"/>
      <c r="D6" s="270"/>
      <c r="E6" s="270"/>
      <c r="F6" s="270"/>
      <c r="G6" s="270"/>
      <c r="H6" s="270"/>
      <c r="I6" s="270"/>
      <c r="J6" s="270"/>
      <c r="K6" s="8"/>
      <c r="L6" s="8"/>
      <c r="N6" s="8"/>
      <c r="O6" s="72"/>
      <c r="P6" s="63"/>
      <c r="Q6" s="63"/>
      <c r="R6" s="73"/>
    </row>
    <row r="7" spans="1:23" x14ac:dyDescent="0.2">
      <c r="A7" s="270"/>
      <c r="B7" s="270"/>
      <c r="C7" s="270"/>
      <c r="D7" s="270"/>
      <c r="E7" s="270"/>
      <c r="F7" s="270"/>
      <c r="G7" s="270"/>
      <c r="H7" s="270"/>
      <c r="I7" s="270"/>
      <c r="J7" s="270"/>
      <c r="K7" s="8"/>
      <c r="L7" s="8"/>
      <c r="N7" s="8"/>
      <c r="O7" s="72"/>
      <c r="P7" s="63"/>
      <c r="Q7" s="63"/>
      <c r="R7" s="73"/>
    </row>
    <row r="8" spans="1:23" x14ac:dyDescent="0.2">
      <c r="A8" s="270"/>
      <c r="B8" s="270"/>
      <c r="C8" s="270"/>
      <c r="D8" s="270"/>
      <c r="E8" s="270"/>
      <c r="F8" s="270"/>
      <c r="G8" s="270"/>
      <c r="H8" s="270"/>
      <c r="I8" s="270"/>
      <c r="J8" s="270"/>
      <c r="K8" s="8"/>
      <c r="L8" s="8"/>
      <c r="N8" s="8"/>
      <c r="O8" s="72"/>
      <c r="P8" s="63"/>
      <c r="Q8" s="63"/>
      <c r="R8" s="73"/>
    </row>
    <row r="9" spans="1:23" x14ac:dyDescent="0.2">
      <c r="A9" s="270"/>
      <c r="B9" s="270"/>
      <c r="C9" s="270"/>
      <c r="D9" s="270"/>
      <c r="E9" s="270"/>
      <c r="F9" s="270"/>
      <c r="G9" s="270"/>
      <c r="H9" s="270"/>
      <c r="I9" s="270"/>
      <c r="J9" s="270"/>
      <c r="K9" s="8"/>
      <c r="L9" s="8"/>
      <c r="M9" s="8"/>
      <c r="N9" s="8"/>
      <c r="O9" s="8"/>
      <c r="P9" s="8"/>
      <c r="Q9" s="8"/>
      <c r="R9" s="8"/>
    </row>
    <row r="10" spans="1:23" ht="21" thickBot="1" x14ac:dyDescent="0.25">
      <c r="A10" s="66" t="s">
        <v>459</v>
      </c>
      <c r="B10" s="66"/>
      <c r="C10" s="66"/>
      <c r="D10" s="67"/>
      <c r="E10" s="66"/>
      <c r="F10" s="66"/>
      <c r="G10" s="66"/>
      <c r="H10" s="66"/>
      <c r="I10" s="66"/>
      <c r="J10" s="66"/>
      <c r="K10" s="66"/>
      <c r="L10" s="66"/>
      <c r="M10" s="68"/>
      <c r="N10" s="68"/>
      <c r="O10" s="68"/>
      <c r="P10" s="68"/>
      <c r="Q10" s="68"/>
      <c r="R10" s="66"/>
    </row>
    <row r="11" spans="1:23" x14ac:dyDescent="0.2">
      <c r="A11" s="2"/>
      <c r="B11" s="2"/>
      <c r="C11" s="2"/>
      <c r="D11" s="2"/>
      <c r="E11" s="277"/>
      <c r="F11" s="278"/>
      <c r="G11" s="2"/>
      <c r="H11" s="2"/>
      <c r="I11" s="2"/>
      <c r="J11" s="2"/>
      <c r="K11" s="2"/>
      <c r="L11" s="2"/>
      <c r="M11" s="2"/>
      <c r="N11" s="2"/>
      <c r="O11" s="2"/>
      <c r="P11" s="2"/>
      <c r="Q11" s="2"/>
      <c r="R11" s="2"/>
    </row>
    <row r="12" spans="1:23" x14ac:dyDescent="0.2">
      <c r="A12" s="276" t="s">
        <v>13</v>
      </c>
      <c r="B12" s="272" t="s">
        <v>0</v>
      </c>
      <c r="C12" s="272" t="s">
        <v>14</v>
      </c>
      <c r="D12" s="286" t="s">
        <v>1</v>
      </c>
      <c r="E12" s="287"/>
      <c r="F12" s="280"/>
      <c r="G12" s="289" t="s">
        <v>15</v>
      </c>
      <c r="H12" s="271"/>
      <c r="I12" s="271"/>
      <c r="J12" s="271" t="s">
        <v>55</v>
      </c>
      <c r="K12" s="271"/>
      <c r="L12" s="271"/>
      <c r="M12" s="271" t="s">
        <v>17</v>
      </c>
      <c r="N12" s="271"/>
      <c r="O12" s="271" t="s">
        <v>185</v>
      </c>
      <c r="P12" s="271" t="s">
        <v>184</v>
      </c>
      <c r="Q12" s="271" t="s">
        <v>19</v>
      </c>
      <c r="R12" s="284" t="s">
        <v>12</v>
      </c>
    </row>
    <row r="13" spans="1:23" ht="13.5" thickBot="1" x14ac:dyDescent="0.25">
      <c r="A13" s="276"/>
      <c r="B13" s="272"/>
      <c r="C13" s="272"/>
      <c r="D13" s="286"/>
      <c r="E13" s="288"/>
      <c r="F13" s="281"/>
      <c r="G13" s="168" t="s">
        <v>2</v>
      </c>
      <c r="H13" s="69" t="s">
        <v>16</v>
      </c>
      <c r="I13" s="69" t="s">
        <v>4</v>
      </c>
      <c r="J13" s="69" t="s">
        <v>2</v>
      </c>
      <c r="K13" s="69" t="s">
        <v>16</v>
      </c>
      <c r="L13" s="69" t="s">
        <v>4</v>
      </c>
      <c r="M13" s="69" t="s">
        <v>18</v>
      </c>
      <c r="N13" s="69" t="s">
        <v>16</v>
      </c>
      <c r="O13" s="271"/>
      <c r="P13" s="271"/>
      <c r="Q13" s="271"/>
      <c r="R13" s="284"/>
    </row>
    <row r="14" spans="1:23" s="2" customFormat="1" x14ac:dyDescent="0.2">
      <c r="A14" s="20"/>
      <c r="B14" s="21"/>
      <c r="C14" s="20"/>
      <c r="D14" s="34"/>
      <c r="E14" s="169"/>
      <c r="F14" s="169"/>
      <c r="G14" s="22"/>
      <c r="H14" s="22"/>
      <c r="I14" s="22"/>
      <c r="J14" s="22"/>
      <c r="K14" s="22"/>
      <c r="L14" s="22"/>
      <c r="M14" s="22"/>
      <c r="N14" s="22"/>
      <c r="O14" s="22"/>
      <c r="P14" s="22"/>
      <c r="Q14" s="22"/>
      <c r="R14" s="70"/>
      <c r="T14" s="57" t="s">
        <v>42</v>
      </c>
      <c r="U14" s="56" t="s">
        <v>44</v>
      </c>
      <c r="V14" s="57" t="s">
        <v>187</v>
      </c>
    </row>
    <row r="15" spans="1:23" x14ac:dyDescent="0.2">
      <c r="A15" s="78" t="s">
        <v>20</v>
      </c>
      <c r="B15" s="79" t="s">
        <v>40</v>
      </c>
      <c r="C15" s="79"/>
      <c r="D15" s="80"/>
      <c r="E15" s="79"/>
      <c r="F15" s="79"/>
      <c r="G15" s="79"/>
      <c r="H15" s="79"/>
      <c r="I15" s="79"/>
      <c r="J15" s="79"/>
      <c r="K15" s="79"/>
      <c r="L15" s="79"/>
      <c r="M15" s="81"/>
      <c r="N15" s="81"/>
      <c r="O15" s="82"/>
      <c r="P15" s="83"/>
      <c r="Q15" s="83"/>
      <c r="R15" s="83"/>
      <c r="S15" s="29" t="str">
        <f t="shared" ref="S15:S78" si="0">A15</f>
        <v>01</v>
      </c>
      <c r="T15" s="151">
        <f>O43</f>
        <v>0</v>
      </c>
      <c r="U15" s="151">
        <f t="shared" ref="U15:V15" si="1">P43</f>
        <v>0</v>
      </c>
      <c r="V15" s="151">
        <f t="shared" si="1"/>
        <v>0</v>
      </c>
      <c r="W15" s="11">
        <f t="shared" ref="W15:W34" si="2">O15+P15-Q15</f>
        <v>0</v>
      </c>
    </row>
    <row r="16" spans="1:23" x14ac:dyDescent="0.2">
      <c r="A16" s="84" t="s">
        <v>21</v>
      </c>
      <c r="B16" s="85" t="s">
        <v>63</v>
      </c>
      <c r="C16" s="85"/>
      <c r="D16" s="86"/>
      <c r="E16" s="85"/>
      <c r="F16" s="85"/>
      <c r="G16" s="85"/>
      <c r="H16" s="85"/>
      <c r="I16" s="85"/>
      <c r="J16" s="85"/>
      <c r="K16" s="85"/>
      <c r="L16" s="85"/>
      <c r="M16" s="87"/>
      <c r="N16" s="87"/>
      <c r="O16" s="88"/>
      <c r="P16" s="89"/>
      <c r="Q16" s="89"/>
      <c r="R16" s="89"/>
      <c r="S16" s="29" t="str">
        <f t="shared" si="0"/>
        <v>01.01</v>
      </c>
      <c r="W16" s="11">
        <f t="shared" si="2"/>
        <v>0</v>
      </c>
    </row>
    <row r="17" spans="1:23" x14ac:dyDescent="0.2">
      <c r="A17" s="94" t="s">
        <v>22</v>
      </c>
      <c r="B17" s="95" t="s">
        <v>74</v>
      </c>
      <c r="C17" s="96" t="s">
        <v>43</v>
      </c>
      <c r="D17" s="97">
        <f>SUM(E17:F17)</f>
        <v>16</v>
      </c>
      <c r="E17" s="98">
        <v>16</v>
      </c>
      <c r="F17" s="98"/>
      <c r="G17" s="90"/>
      <c r="H17" s="90"/>
      <c r="I17" s="91">
        <f>IFERROR(TRUNC((H17+G17),2),"")</f>
        <v>0</v>
      </c>
      <c r="J17" s="90">
        <f>IFERROR(TRUNC(G17*(1+M17),2),"")</f>
        <v>0</v>
      </c>
      <c r="K17" s="90">
        <f>IFERROR(TRUNC(H17*(1+N17),2),"")</f>
        <v>0</v>
      </c>
      <c r="L17" s="91">
        <f>IFERROR(TRUNC((K17+J17),2),"")</f>
        <v>0</v>
      </c>
      <c r="M17" s="92"/>
      <c r="N17" s="92"/>
      <c r="O17" s="90">
        <f>IFERROR(TRUNC((J17*D17),2),"")</f>
        <v>0</v>
      </c>
      <c r="P17" s="90">
        <f>IFERROR(TRUNC((K17*D17),2),"")</f>
        <v>0</v>
      </c>
      <c r="Q17" s="91">
        <f>IFERROR(TRUNC((O17+P17),2),"")</f>
        <v>0</v>
      </c>
      <c r="R17" s="93" t="str">
        <f>IFERROR((Q17/$Q$249),"")</f>
        <v/>
      </c>
      <c r="S17" s="29" t="str">
        <f t="shared" si="0"/>
        <v>01.01.01</v>
      </c>
      <c r="W17" s="11">
        <f t="shared" si="2"/>
        <v>0</v>
      </c>
    </row>
    <row r="18" spans="1:23" ht="76.5" x14ac:dyDescent="0.2">
      <c r="A18" s="94" t="s">
        <v>76</v>
      </c>
      <c r="B18" s="95" t="s">
        <v>75</v>
      </c>
      <c r="C18" s="96" t="s">
        <v>43</v>
      </c>
      <c r="D18" s="97">
        <f>SUM(E18:F18)</f>
        <v>8</v>
      </c>
      <c r="E18" s="98">
        <v>8</v>
      </c>
      <c r="F18" s="98"/>
      <c r="G18" s="90"/>
      <c r="H18" s="90"/>
      <c r="I18" s="91">
        <f>IFERROR(TRUNC((H18+G18),2),"")</f>
        <v>0</v>
      </c>
      <c r="J18" s="90">
        <f>IFERROR(TRUNC(G18*(1+M18),2),"")</f>
        <v>0</v>
      </c>
      <c r="K18" s="90">
        <f>IFERROR(TRUNC(H18*(1+N18),2),"")</f>
        <v>0</v>
      </c>
      <c r="L18" s="91">
        <f>IFERROR(TRUNC((K18+J18),2),"")</f>
        <v>0</v>
      </c>
      <c r="M18" s="92"/>
      <c r="N18" s="92"/>
      <c r="O18" s="90">
        <f>IFERROR(TRUNC((J18*D18),2),"")</f>
        <v>0</v>
      </c>
      <c r="P18" s="90">
        <f>IFERROR(TRUNC((K18*D18),2),"")</f>
        <v>0</v>
      </c>
      <c r="Q18" s="91">
        <f t="shared" ref="Q18" si="3">IFERROR(TRUNC((O18+P18),2),"")</f>
        <v>0</v>
      </c>
      <c r="R18" s="93" t="str">
        <f>IFERROR((Q18/$Q$249),"")</f>
        <v/>
      </c>
      <c r="S18" s="29" t="str">
        <f t="shared" si="0"/>
        <v>01.01.02</v>
      </c>
      <c r="W18" s="11">
        <f t="shared" si="2"/>
        <v>0</v>
      </c>
    </row>
    <row r="19" spans="1:23" ht="25.5" x14ac:dyDescent="0.2">
      <c r="A19" s="84" t="s">
        <v>23</v>
      </c>
      <c r="B19" s="85" t="s">
        <v>93</v>
      </c>
      <c r="C19" s="85"/>
      <c r="D19" s="86"/>
      <c r="E19" s="85"/>
      <c r="F19" s="85"/>
      <c r="G19" s="85"/>
      <c r="H19" s="85"/>
      <c r="I19" s="85"/>
      <c r="J19" s="85"/>
      <c r="K19" s="85"/>
      <c r="L19" s="85"/>
      <c r="M19" s="87"/>
      <c r="N19" s="87"/>
      <c r="O19" s="88"/>
      <c r="P19" s="89"/>
      <c r="Q19" s="89"/>
      <c r="R19" s="89"/>
      <c r="S19" s="29" t="str">
        <f t="shared" si="0"/>
        <v>01.02</v>
      </c>
      <c r="W19" s="11">
        <f t="shared" si="2"/>
        <v>0</v>
      </c>
    </row>
    <row r="20" spans="1:23" x14ac:dyDescent="0.2">
      <c r="A20" s="99" t="s">
        <v>260</v>
      </c>
      <c r="B20" s="100" t="s">
        <v>35</v>
      </c>
      <c r="C20" s="85"/>
      <c r="D20" s="86"/>
      <c r="E20" s="85"/>
      <c r="F20" s="85"/>
      <c r="G20" s="85"/>
      <c r="H20" s="85"/>
      <c r="I20" s="85"/>
      <c r="J20" s="85"/>
      <c r="K20" s="85"/>
      <c r="L20" s="85"/>
      <c r="M20" s="87"/>
      <c r="N20" s="87"/>
      <c r="O20" s="88"/>
      <c r="P20" s="89"/>
      <c r="Q20" s="89"/>
      <c r="R20" s="89"/>
      <c r="S20" s="29" t="str">
        <f t="shared" si="0"/>
        <v>01.02.01</v>
      </c>
      <c r="U20" s="1"/>
      <c r="W20" s="11">
        <f t="shared" si="2"/>
        <v>0</v>
      </c>
    </row>
    <row r="21" spans="1:23" ht="25.5" x14ac:dyDescent="0.2">
      <c r="A21" s="94" t="s">
        <v>261</v>
      </c>
      <c r="B21" s="95" t="s">
        <v>73</v>
      </c>
      <c r="C21" s="96" t="s">
        <v>9</v>
      </c>
      <c r="D21" s="97">
        <f>SUM(E21:F21)</f>
        <v>1</v>
      </c>
      <c r="E21" s="98">
        <v>1</v>
      </c>
      <c r="F21" s="98"/>
      <c r="G21" s="90"/>
      <c r="H21" s="90"/>
      <c r="I21" s="91">
        <f>IFERROR(TRUNC((H21+G21),2),"")</f>
        <v>0</v>
      </c>
      <c r="J21" s="90">
        <f>IFERROR(TRUNC(G21*(1+M21),2),"")</f>
        <v>0</v>
      </c>
      <c r="K21" s="90">
        <f>IFERROR(TRUNC(H21*(1+N21),2),"")</f>
        <v>0</v>
      </c>
      <c r="L21" s="91">
        <f>IFERROR(TRUNC((K21+J21),2),"")</f>
        <v>0</v>
      </c>
      <c r="M21" s="92"/>
      <c r="N21" s="92"/>
      <c r="O21" s="90">
        <f>IFERROR(TRUNC((J21*D21),2),"")</f>
        <v>0</v>
      </c>
      <c r="P21" s="90">
        <f>IFERROR(TRUNC((K21*D21),2),"")</f>
        <v>0</v>
      </c>
      <c r="Q21" s="91">
        <f>IFERROR(TRUNC((O21+P21),2),"")</f>
        <v>0</v>
      </c>
      <c r="R21" s="93" t="str">
        <f>IFERROR((Q21/$Q$249),"")</f>
        <v/>
      </c>
      <c r="S21" s="29" t="str">
        <f t="shared" si="0"/>
        <v>01.02.01.01</v>
      </c>
      <c r="W21" s="11">
        <f t="shared" si="2"/>
        <v>0</v>
      </c>
    </row>
    <row r="22" spans="1:23" x14ac:dyDescent="0.2">
      <c r="A22" s="99" t="s">
        <v>58</v>
      </c>
      <c r="B22" s="100" t="s">
        <v>78</v>
      </c>
      <c r="C22" s="85"/>
      <c r="D22" s="86"/>
      <c r="E22" s="85"/>
      <c r="F22" s="85"/>
      <c r="G22" s="85"/>
      <c r="H22" s="85"/>
      <c r="I22" s="85"/>
      <c r="J22" s="85"/>
      <c r="K22" s="85"/>
      <c r="L22" s="85"/>
      <c r="M22" s="87"/>
      <c r="N22" s="87"/>
      <c r="O22" s="88"/>
      <c r="P22" s="89"/>
      <c r="Q22" s="89"/>
      <c r="R22" s="89"/>
      <c r="S22" s="29" t="str">
        <f t="shared" si="0"/>
        <v>01.02.02</v>
      </c>
      <c r="U22" s="1"/>
      <c r="W22" s="11">
        <f t="shared" si="2"/>
        <v>0</v>
      </c>
    </row>
    <row r="23" spans="1:23" x14ac:dyDescent="0.2">
      <c r="A23" s="94" t="s">
        <v>77</v>
      </c>
      <c r="B23" s="95" t="s">
        <v>220</v>
      </c>
      <c r="C23" s="96" t="s">
        <v>9</v>
      </c>
      <c r="D23" s="97">
        <f>SUM(E23:F23)</f>
        <v>24.200000000000003</v>
      </c>
      <c r="E23" s="98">
        <f>10*1.1*2.2</f>
        <v>24.200000000000003</v>
      </c>
      <c r="F23" s="98"/>
      <c r="G23" s="90"/>
      <c r="H23" s="90"/>
      <c r="I23" s="91">
        <f>IFERROR(TRUNC((H23+G23),2),"")</f>
        <v>0</v>
      </c>
      <c r="J23" s="90">
        <f>IFERROR(TRUNC(G23*(1+M23),2),"")</f>
        <v>0</v>
      </c>
      <c r="K23" s="90">
        <f>IFERROR(TRUNC(H23*(1+N23),2),"")</f>
        <v>0</v>
      </c>
      <c r="L23" s="91">
        <f>IFERROR(TRUNC((K23+J23),2),"")</f>
        <v>0</v>
      </c>
      <c r="M23" s="92"/>
      <c r="N23" s="92"/>
      <c r="O23" s="90">
        <f>IFERROR(TRUNC((J23*D23),2),"")</f>
        <v>0</v>
      </c>
      <c r="P23" s="90">
        <f>IFERROR(TRUNC((K23*D23),2),"")</f>
        <v>0</v>
      </c>
      <c r="Q23" s="91">
        <f>IFERROR(TRUNC((O23+P23),2),"")</f>
        <v>0</v>
      </c>
      <c r="R23" s="93" t="str">
        <f>IFERROR((Q23/$Q$249),"")</f>
        <v/>
      </c>
      <c r="S23" s="29" t="str">
        <f t="shared" si="0"/>
        <v>01.02.02.01</v>
      </c>
      <c r="W23" s="11">
        <f t="shared" si="2"/>
        <v>0</v>
      </c>
    </row>
    <row r="24" spans="1:23" ht="25.5" x14ac:dyDescent="0.2">
      <c r="A24" s="84" t="s">
        <v>69</v>
      </c>
      <c r="B24" s="85" t="s">
        <v>41</v>
      </c>
      <c r="C24" s="85"/>
      <c r="D24" s="86"/>
      <c r="E24" s="85"/>
      <c r="F24" s="85"/>
      <c r="G24" s="85"/>
      <c r="H24" s="85"/>
      <c r="I24" s="85"/>
      <c r="J24" s="85"/>
      <c r="K24" s="85"/>
      <c r="L24" s="85"/>
      <c r="M24" s="87"/>
      <c r="N24" s="87"/>
      <c r="O24" s="88"/>
      <c r="P24" s="89"/>
      <c r="Q24" s="89"/>
      <c r="R24" s="89"/>
      <c r="S24" s="29" t="str">
        <f t="shared" si="0"/>
        <v>01.03</v>
      </c>
      <c r="U24" s="1"/>
      <c r="W24" s="11">
        <f t="shared" si="2"/>
        <v>0</v>
      </c>
    </row>
    <row r="25" spans="1:23" ht="51" x14ac:dyDescent="0.2">
      <c r="A25" s="94" t="s">
        <v>70</v>
      </c>
      <c r="B25" s="95" t="s">
        <v>79</v>
      </c>
      <c r="C25" s="96" t="s">
        <v>10</v>
      </c>
      <c r="D25" s="97">
        <f>SUM(E25:F25)</f>
        <v>2</v>
      </c>
      <c r="E25" s="98">
        <v>2</v>
      </c>
      <c r="F25" s="98"/>
      <c r="G25" s="90"/>
      <c r="H25" s="90"/>
      <c r="I25" s="91">
        <f t="shared" ref="I25:I26" si="4">IFERROR(TRUNC((H25+G25),2),"")</f>
        <v>0</v>
      </c>
      <c r="J25" s="90">
        <f t="shared" ref="J25:J26" si="5">IFERROR(TRUNC(G25*(1+M25),2),"")</f>
        <v>0</v>
      </c>
      <c r="K25" s="90">
        <f t="shared" ref="K25:K26" si="6">IFERROR(TRUNC(H25*(1+N25),2),"")</f>
        <v>0</v>
      </c>
      <c r="L25" s="91">
        <f t="shared" ref="L25:L26" si="7">IFERROR(TRUNC((K25+J25),2),"")</f>
        <v>0</v>
      </c>
      <c r="M25" s="92"/>
      <c r="N25" s="92"/>
      <c r="O25" s="90">
        <f>IFERROR(TRUNC((J25*D25),2),"")</f>
        <v>0</v>
      </c>
      <c r="P25" s="90">
        <f>IFERROR(TRUNC((K25*D25),2),"")</f>
        <v>0</v>
      </c>
      <c r="Q25" s="91">
        <f t="shared" ref="Q25:Q26" si="8">IFERROR(TRUNC((O25+P25),2),"")</f>
        <v>0</v>
      </c>
      <c r="R25" s="93" t="str">
        <f>IFERROR((Q25/$Q$249),"")</f>
        <v/>
      </c>
      <c r="S25" s="29" t="str">
        <f t="shared" si="0"/>
        <v>01.03.01</v>
      </c>
      <c r="W25" s="11">
        <f t="shared" si="2"/>
        <v>0</v>
      </c>
    </row>
    <row r="26" spans="1:23" x14ac:dyDescent="0.2">
      <c r="A26" s="94" t="s">
        <v>96</v>
      </c>
      <c r="B26" s="95" t="s">
        <v>95</v>
      </c>
      <c r="C26" s="96" t="s">
        <v>9</v>
      </c>
      <c r="D26" s="97">
        <f>SUM(E26:F26)</f>
        <v>860</v>
      </c>
      <c r="E26" s="98">
        <v>860</v>
      </c>
      <c r="F26" s="98"/>
      <c r="G26" s="90"/>
      <c r="H26" s="90"/>
      <c r="I26" s="91">
        <f t="shared" si="4"/>
        <v>0</v>
      </c>
      <c r="J26" s="90">
        <f t="shared" si="5"/>
        <v>0</v>
      </c>
      <c r="K26" s="90">
        <f t="shared" si="6"/>
        <v>0</v>
      </c>
      <c r="L26" s="91">
        <f t="shared" si="7"/>
        <v>0</v>
      </c>
      <c r="M26" s="92"/>
      <c r="N26" s="92"/>
      <c r="O26" s="90">
        <f>IFERROR(TRUNC((J26*D26),2),"")</f>
        <v>0</v>
      </c>
      <c r="P26" s="90">
        <f>IFERROR(TRUNC((K26*D26),2),"")</f>
        <v>0</v>
      </c>
      <c r="Q26" s="91">
        <f t="shared" si="8"/>
        <v>0</v>
      </c>
      <c r="R26" s="93" t="str">
        <f>IFERROR((Q26/$Q$249),"")</f>
        <v/>
      </c>
      <c r="S26" s="29" t="str">
        <f t="shared" si="0"/>
        <v>01.03.02</v>
      </c>
      <c r="W26" s="11">
        <f t="shared" si="2"/>
        <v>0</v>
      </c>
    </row>
    <row r="27" spans="1:23" ht="25.5" x14ac:dyDescent="0.2">
      <c r="A27" s="84" t="s">
        <v>103</v>
      </c>
      <c r="B27" s="85" t="s">
        <v>102</v>
      </c>
      <c r="C27" s="85"/>
      <c r="D27" s="86"/>
      <c r="E27" s="85"/>
      <c r="F27" s="85"/>
      <c r="G27" s="85"/>
      <c r="H27" s="85"/>
      <c r="I27" s="85"/>
      <c r="J27" s="85"/>
      <c r="K27" s="85"/>
      <c r="L27" s="85"/>
      <c r="M27" s="87"/>
      <c r="N27" s="87"/>
      <c r="O27" s="88"/>
      <c r="P27" s="89"/>
      <c r="Q27" s="89"/>
      <c r="R27" s="89"/>
      <c r="S27" s="29" t="str">
        <f t="shared" si="0"/>
        <v>01.04</v>
      </c>
      <c r="U27" s="1"/>
      <c r="W27" s="11">
        <f t="shared" si="2"/>
        <v>0</v>
      </c>
    </row>
    <row r="28" spans="1:23" ht="25.5" x14ac:dyDescent="0.2">
      <c r="A28" s="94" t="s">
        <v>104</v>
      </c>
      <c r="B28" s="95" t="s">
        <v>156</v>
      </c>
      <c r="C28" s="96" t="s">
        <v>9</v>
      </c>
      <c r="D28" s="97">
        <f t="shared" ref="D28" si="9">SUM(E28:F28)</f>
        <v>860</v>
      </c>
      <c r="E28" s="98">
        <v>860</v>
      </c>
      <c r="F28" s="98"/>
      <c r="G28" s="90"/>
      <c r="H28" s="90"/>
      <c r="I28" s="91">
        <f t="shared" ref="I28:I34" si="10">IFERROR(TRUNC((H28+G28),2),"")</f>
        <v>0</v>
      </c>
      <c r="J28" s="90">
        <f t="shared" ref="J28:J34" si="11">IFERROR(TRUNC(G28*(1+M28),2),"")</f>
        <v>0</v>
      </c>
      <c r="K28" s="90">
        <f t="shared" ref="K28:K34" si="12">IFERROR(TRUNC(H28*(1+N28),2),"")</f>
        <v>0</v>
      </c>
      <c r="L28" s="91">
        <f t="shared" ref="L28:L34" si="13">IFERROR(TRUNC((K28+J28),2),"")</f>
        <v>0</v>
      </c>
      <c r="M28" s="92"/>
      <c r="N28" s="92"/>
      <c r="O28" s="90">
        <f t="shared" ref="O28" si="14">IFERROR(TRUNC((J28*D28),2),"")</f>
        <v>0</v>
      </c>
      <c r="P28" s="90">
        <f t="shared" ref="P28" si="15">IFERROR(TRUNC((K28*D28),2),"")</f>
        <v>0</v>
      </c>
      <c r="Q28" s="91">
        <f t="shared" ref="Q28:Q34" si="16">IFERROR(TRUNC((O28+P28),2),"")</f>
        <v>0</v>
      </c>
      <c r="R28" s="93" t="str">
        <f t="shared" ref="R28:R41" si="17">IFERROR((Q28/$Q$249),"")</f>
        <v/>
      </c>
      <c r="S28" s="29" t="str">
        <f t="shared" si="0"/>
        <v>01.04.01</v>
      </c>
      <c r="W28" s="11">
        <f t="shared" si="2"/>
        <v>0</v>
      </c>
    </row>
    <row r="29" spans="1:23" x14ac:dyDescent="0.2">
      <c r="A29" s="94" t="s">
        <v>105</v>
      </c>
      <c r="B29" s="95" t="s">
        <v>217</v>
      </c>
      <c r="C29" s="96" t="s">
        <v>10</v>
      </c>
      <c r="D29" s="97">
        <f t="shared" ref="D29:D33" si="18">SUM(E29:F29)</f>
        <v>16</v>
      </c>
      <c r="E29" s="98">
        <v>16</v>
      </c>
      <c r="F29" s="98"/>
      <c r="G29" s="90"/>
      <c r="H29" s="90"/>
      <c r="I29" s="91">
        <f t="shared" si="10"/>
        <v>0</v>
      </c>
      <c r="J29" s="90">
        <f t="shared" si="11"/>
        <v>0</v>
      </c>
      <c r="K29" s="90">
        <f t="shared" si="12"/>
        <v>0</v>
      </c>
      <c r="L29" s="91">
        <f t="shared" si="13"/>
        <v>0</v>
      </c>
      <c r="M29" s="92"/>
      <c r="N29" s="92"/>
      <c r="O29" s="90">
        <f t="shared" ref="O29:O41" si="19">IFERROR(TRUNC((J29*D29),2),"")</f>
        <v>0</v>
      </c>
      <c r="P29" s="90">
        <f t="shared" ref="P29:P41" si="20">IFERROR(TRUNC((K29*D29),2),"")</f>
        <v>0</v>
      </c>
      <c r="Q29" s="91">
        <f t="shared" si="16"/>
        <v>0</v>
      </c>
      <c r="R29" s="93" t="str">
        <f t="shared" si="17"/>
        <v/>
      </c>
      <c r="S29" s="29" t="str">
        <f t="shared" si="0"/>
        <v>01.04.02</v>
      </c>
      <c r="W29" s="172">
        <f t="shared" si="2"/>
        <v>0</v>
      </c>
    </row>
    <row r="30" spans="1:23" x14ac:dyDescent="0.2">
      <c r="A30" s="94" t="s">
        <v>106</v>
      </c>
      <c r="B30" s="95" t="s">
        <v>245</v>
      </c>
      <c r="C30" s="96" t="s">
        <v>10</v>
      </c>
      <c r="D30" s="97">
        <f t="shared" ref="D30" si="21">SUM(E30:F30)</f>
        <v>43</v>
      </c>
      <c r="E30" s="98">
        <f>E28/20</f>
        <v>43</v>
      </c>
      <c r="F30" s="98"/>
      <c r="G30" s="90"/>
      <c r="H30" s="90"/>
      <c r="I30" s="91">
        <f t="shared" ref="I30" si="22">IFERROR(TRUNC((H30+G30),2),"")</f>
        <v>0</v>
      </c>
      <c r="J30" s="90">
        <f t="shared" ref="J30" si="23">IFERROR(TRUNC(G30*(1+M30),2),"")</f>
        <v>0</v>
      </c>
      <c r="K30" s="90">
        <f t="shared" ref="K30" si="24">IFERROR(TRUNC(H30*(1+N30),2),"")</f>
        <v>0</v>
      </c>
      <c r="L30" s="91">
        <f t="shared" ref="L30" si="25">IFERROR(TRUNC((K30+J30),2),"")</f>
        <v>0</v>
      </c>
      <c r="M30" s="92"/>
      <c r="N30" s="92"/>
      <c r="O30" s="90">
        <f t="shared" ref="O30" si="26">IFERROR(TRUNC((J30*D30),2),"")</f>
        <v>0</v>
      </c>
      <c r="P30" s="90">
        <f t="shared" ref="P30" si="27">IFERROR(TRUNC((K30*D30),2),"")</f>
        <v>0</v>
      </c>
      <c r="Q30" s="91">
        <f t="shared" ref="Q30" si="28">IFERROR(TRUNC((O30+P30),2),"")</f>
        <v>0</v>
      </c>
      <c r="R30" s="93" t="str">
        <f t="shared" si="17"/>
        <v/>
      </c>
      <c r="S30" s="29" t="str">
        <f t="shared" si="0"/>
        <v>01.04.03</v>
      </c>
      <c r="W30" s="172">
        <f t="shared" ref="W30" si="29">O30+P30-Q30</f>
        <v>0</v>
      </c>
    </row>
    <row r="31" spans="1:23" x14ac:dyDescent="0.2">
      <c r="A31" s="94" t="s">
        <v>107</v>
      </c>
      <c r="B31" s="95" t="s">
        <v>218</v>
      </c>
      <c r="C31" s="96" t="s">
        <v>8</v>
      </c>
      <c r="D31" s="97">
        <f t="shared" si="18"/>
        <v>420</v>
      </c>
      <c r="E31" s="98">
        <v>420</v>
      </c>
      <c r="F31" s="98"/>
      <c r="G31" s="90"/>
      <c r="H31" s="90"/>
      <c r="I31" s="91">
        <f t="shared" si="10"/>
        <v>0</v>
      </c>
      <c r="J31" s="90">
        <f t="shared" si="11"/>
        <v>0</v>
      </c>
      <c r="K31" s="90">
        <f t="shared" si="12"/>
        <v>0</v>
      </c>
      <c r="L31" s="91">
        <f t="shared" si="13"/>
        <v>0</v>
      </c>
      <c r="M31" s="92"/>
      <c r="N31" s="92"/>
      <c r="O31" s="90">
        <f t="shared" si="19"/>
        <v>0</v>
      </c>
      <c r="P31" s="90">
        <f t="shared" si="20"/>
        <v>0</v>
      </c>
      <c r="Q31" s="91">
        <f t="shared" si="16"/>
        <v>0</v>
      </c>
      <c r="R31" s="93" t="str">
        <f t="shared" si="17"/>
        <v/>
      </c>
      <c r="S31" s="29" t="str">
        <f t="shared" si="0"/>
        <v>01.04.04</v>
      </c>
      <c r="W31" s="172">
        <f t="shared" si="2"/>
        <v>0</v>
      </c>
    </row>
    <row r="32" spans="1:23" ht="51" x14ac:dyDescent="0.2">
      <c r="A32" s="94" t="s">
        <v>108</v>
      </c>
      <c r="B32" s="95" t="s">
        <v>241</v>
      </c>
      <c r="C32" s="96" t="s">
        <v>8</v>
      </c>
      <c r="D32" s="97">
        <f t="shared" si="18"/>
        <v>210</v>
      </c>
      <c r="E32" s="98">
        <v>210</v>
      </c>
      <c r="F32" s="98"/>
      <c r="G32" s="90"/>
      <c r="H32" s="90"/>
      <c r="I32" s="91">
        <f t="shared" si="10"/>
        <v>0</v>
      </c>
      <c r="J32" s="90">
        <f t="shared" si="11"/>
        <v>0</v>
      </c>
      <c r="K32" s="90">
        <f t="shared" si="12"/>
        <v>0</v>
      </c>
      <c r="L32" s="91">
        <f t="shared" si="13"/>
        <v>0</v>
      </c>
      <c r="M32" s="92"/>
      <c r="N32" s="92"/>
      <c r="O32" s="90">
        <f t="shared" si="19"/>
        <v>0</v>
      </c>
      <c r="P32" s="90">
        <f t="shared" si="20"/>
        <v>0</v>
      </c>
      <c r="Q32" s="91">
        <f t="shared" si="16"/>
        <v>0</v>
      </c>
      <c r="R32" s="93" t="str">
        <f t="shared" si="17"/>
        <v/>
      </c>
      <c r="S32" s="29" t="str">
        <f t="shared" si="0"/>
        <v>01.04.05</v>
      </c>
      <c r="W32" s="172">
        <f t="shared" si="2"/>
        <v>0</v>
      </c>
    </row>
    <row r="33" spans="1:23" ht="25.5" x14ac:dyDescent="0.2">
      <c r="A33" s="94" t="s">
        <v>109</v>
      </c>
      <c r="B33" s="95" t="s">
        <v>255</v>
      </c>
      <c r="C33" s="96" t="s">
        <v>8</v>
      </c>
      <c r="D33" s="97">
        <f t="shared" si="18"/>
        <v>30</v>
      </c>
      <c r="E33" s="98">
        <v>30</v>
      </c>
      <c r="F33" s="98"/>
      <c r="G33" s="90"/>
      <c r="H33" s="90"/>
      <c r="I33" s="91">
        <f t="shared" ref="I33" si="30">IFERROR(TRUNC((H33+G33),2),"")</f>
        <v>0</v>
      </c>
      <c r="J33" s="90">
        <f t="shared" ref="J33" si="31">IFERROR(TRUNC(G33*(1+M33),2),"")</f>
        <v>0</v>
      </c>
      <c r="K33" s="90">
        <f t="shared" ref="K33" si="32">IFERROR(TRUNC(H33*(1+N33),2),"")</f>
        <v>0</v>
      </c>
      <c r="L33" s="91">
        <f t="shared" ref="L33" si="33">IFERROR(TRUNC((K33+J33),2),"")</f>
        <v>0</v>
      </c>
      <c r="M33" s="92"/>
      <c r="N33" s="92"/>
      <c r="O33" s="90">
        <f t="shared" ref="O33" si="34">IFERROR(TRUNC((J33*D33),2),"")</f>
        <v>0</v>
      </c>
      <c r="P33" s="90">
        <f t="shared" ref="P33" si="35">IFERROR(TRUNC((K33*D33),2),"")</f>
        <v>0</v>
      </c>
      <c r="Q33" s="91">
        <f t="shared" ref="Q33" si="36">IFERROR(TRUNC((O33+P33),2),"")</f>
        <v>0</v>
      </c>
      <c r="R33" s="93" t="str">
        <f t="shared" si="17"/>
        <v/>
      </c>
      <c r="S33" s="29" t="str">
        <f t="shared" si="0"/>
        <v>01.04.06</v>
      </c>
      <c r="W33" s="172">
        <f t="shared" ref="W33" si="37">O33+P33-Q33</f>
        <v>0</v>
      </c>
    </row>
    <row r="34" spans="1:23" x14ac:dyDescent="0.2">
      <c r="A34" s="94" t="s">
        <v>110</v>
      </c>
      <c r="B34" s="95" t="s">
        <v>188</v>
      </c>
      <c r="C34" s="96" t="s">
        <v>8</v>
      </c>
      <c r="D34" s="97">
        <f t="shared" ref="D34:D41" si="38">SUM(E34:F34)</f>
        <v>250</v>
      </c>
      <c r="E34" s="98">
        <v>250</v>
      </c>
      <c r="F34" s="98"/>
      <c r="G34" s="90"/>
      <c r="H34" s="90"/>
      <c r="I34" s="91">
        <f t="shared" si="10"/>
        <v>0</v>
      </c>
      <c r="J34" s="90">
        <f t="shared" si="11"/>
        <v>0</v>
      </c>
      <c r="K34" s="90">
        <f t="shared" si="12"/>
        <v>0</v>
      </c>
      <c r="L34" s="91">
        <f t="shared" si="13"/>
        <v>0</v>
      </c>
      <c r="M34" s="92"/>
      <c r="N34" s="92"/>
      <c r="O34" s="90">
        <f t="shared" si="19"/>
        <v>0</v>
      </c>
      <c r="P34" s="90">
        <f t="shared" si="20"/>
        <v>0</v>
      </c>
      <c r="Q34" s="91">
        <f t="shared" si="16"/>
        <v>0</v>
      </c>
      <c r="R34" s="93" t="str">
        <f t="shared" si="17"/>
        <v/>
      </c>
      <c r="S34" s="29" t="str">
        <f t="shared" si="0"/>
        <v>01.04.07</v>
      </c>
      <c r="W34" s="11">
        <f t="shared" si="2"/>
        <v>0</v>
      </c>
    </row>
    <row r="35" spans="1:23" ht="38.25" x14ac:dyDescent="0.2">
      <c r="A35" s="94" t="s">
        <v>111</v>
      </c>
      <c r="B35" s="95" t="s">
        <v>229</v>
      </c>
      <c r="C35" s="96" t="s">
        <v>10</v>
      </c>
      <c r="D35" s="97">
        <f t="shared" si="38"/>
        <v>120</v>
      </c>
      <c r="E35" s="98">
        <f>52+60+6+2</f>
        <v>120</v>
      </c>
      <c r="F35" s="98"/>
      <c r="G35" s="90"/>
      <c r="H35" s="90"/>
      <c r="I35" s="91">
        <f t="shared" ref="I35" si="39">IFERROR(TRUNC((H35+G35),2),"")</f>
        <v>0</v>
      </c>
      <c r="J35" s="90">
        <f t="shared" ref="J35" si="40">IFERROR(TRUNC(G35*(1+M35),2),"")</f>
        <v>0</v>
      </c>
      <c r="K35" s="90">
        <f t="shared" ref="K35" si="41">IFERROR(TRUNC(H35*(1+N35),2),"")</f>
        <v>0</v>
      </c>
      <c r="L35" s="91">
        <f t="shared" ref="L35" si="42">IFERROR(TRUNC((K35+J35),2),"")</f>
        <v>0</v>
      </c>
      <c r="M35" s="92"/>
      <c r="N35" s="92"/>
      <c r="O35" s="90">
        <f t="shared" si="19"/>
        <v>0</v>
      </c>
      <c r="P35" s="90">
        <f t="shared" si="20"/>
        <v>0</v>
      </c>
      <c r="Q35" s="91">
        <f t="shared" ref="Q35" si="43">IFERROR(TRUNC((O35+P35),2),"")</f>
        <v>0</v>
      </c>
      <c r="R35" s="93" t="str">
        <f t="shared" si="17"/>
        <v/>
      </c>
      <c r="S35" s="29" t="str">
        <f t="shared" si="0"/>
        <v>01.04.08</v>
      </c>
      <c r="W35" s="172">
        <f t="shared" ref="W35" si="44">O35+P35-Q35</f>
        <v>0</v>
      </c>
    </row>
    <row r="36" spans="1:23" ht="25.5" x14ac:dyDescent="0.2">
      <c r="A36" s="94" t="s">
        <v>179</v>
      </c>
      <c r="B36" s="95" t="s">
        <v>238</v>
      </c>
      <c r="C36" s="96" t="s">
        <v>158</v>
      </c>
      <c r="D36" s="97">
        <f t="shared" si="38"/>
        <v>21</v>
      </c>
      <c r="E36" s="98">
        <v>21</v>
      </c>
      <c r="F36" s="98"/>
      <c r="G36" s="90"/>
      <c r="H36" s="90"/>
      <c r="I36" s="91">
        <f t="shared" ref="I36:I41" si="45">IFERROR(TRUNC((H36+G36),2),"")</f>
        <v>0</v>
      </c>
      <c r="J36" s="90">
        <f t="shared" ref="J36:J41" si="46">IFERROR(TRUNC(G36*(1+M36),2),"")</f>
        <v>0</v>
      </c>
      <c r="K36" s="90">
        <f t="shared" ref="K36:K41" si="47">IFERROR(TRUNC(H36*(1+N36),2),"")</f>
        <v>0</v>
      </c>
      <c r="L36" s="91">
        <f t="shared" ref="L36:L41" si="48">IFERROR(TRUNC((K36+J36),2),"")</f>
        <v>0</v>
      </c>
      <c r="M36" s="92"/>
      <c r="N36" s="92"/>
      <c r="O36" s="90">
        <f t="shared" si="19"/>
        <v>0</v>
      </c>
      <c r="P36" s="90">
        <f t="shared" si="20"/>
        <v>0</v>
      </c>
      <c r="Q36" s="91">
        <f t="shared" ref="Q36:Q41" si="49">IFERROR(TRUNC((O36+P36),2),"")</f>
        <v>0</v>
      </c>
      <c r="R36" s="93" t="str">
        <f t="shared" si="17"/>
        <v/>
      </c>
      <c r="S36" s="29" t="str">
        <f t="shared" si="0"/>
        <v>01.04.09</v>
      </c>
      <c r="W36" s="172">
        <f t="shared" ref="W36:W41" si="50">O36+P36-Q36</f>
        <v>0</v>
      </c>
    </row>
    <row r="37" spans="1:23" ht="25.5" x14ac:dyDescent="0.2">
      <c r="A37" s="94" t="s">
        <v>112</v>
      </c>
      <c r="B37" s="95" t="s">
        <v>239</v>
      </c>
      <c r="C37" s="96" t="s">
        <v>158</v>
      </c>
      <c r="D37" s="97">
        <f t="shared" ref="D37:D39" si="51">SUM(E37:F37)</f>
        <v>5</v>
      </c>
      <c r="E37" s="98">
        <v>5</v>
      </c>
      <c r="F37" s="98"/>
      <c r="G37" s="90"/>
      <c r="H37" s="90"/>
      <c r="I37" s="91">
        <f t="shared" ref="I37:I39" si="52">IFERROR(TRUNC((H37+G37),2),"")</f>
        <v>0</v>
      </c>
      <c r="J37" s="90">
        <f t="shared" ref="J37:J39" si="53">IFERROR(TRUNC(G37*(1+M37),2),"")</f>
        <v>0</v>
      </c>
      <c r="K37" s="90">
        <f t="shared" ref="K37:K39" si="54">IFERROR(TRUNC(H37*(1+N37),2),"")</f>
        <v>0</v>
      </c>
      <c r="L37" s="91">
        <f t="shared" ref="L37:L39" si="55">IFERROR(TRUNC((K37+J37),2),"")</f>
        <v>0</v>
      </c>
      <c r="M37" s="92"/>
      <c r="N37" s="92"/>
      <c r="O37" s="90">
        <f t="shared" ref="O37:O39" si="56">IFERROR(TRUNC((J37*D37),2),"")</f>
        <v>0</v>
      </c>
      <c r="P37" s="90">
        <f t="shared" ref="P37:P39" si="57">IFERROR(TRUNC((K37*D37),2),"")</f>
        <v>0</v>
      </c>
      <c r="Q37" s="91">
        <f t="shared" ref="Q37:Q39" si="58">IFERROR(TRUNC((O37+P37),2),"")</f>
        <v>0</v>
      </c>
      <c r="R37" s="93" t="str">
        <f t="shared" si="17"/>
        <v/>
      </c>
      <c r="S37" s="29" t="str">
        <f t="shared" si="0"/>
        <v>01.04.10</v>
      </c>
      <c r="W37" s="172">
        <f t="shared" ref="W37:W39" si="59">O37+P37-Q37</f>
        <v>0</v>
      </c>
    </row>
    <row r="38" spans="1:23" ht="25.5" x14ac:dyDescent="0.2">
      <c r="A38" s="94" t="s">
        <v>113</v>
      </c>
      <c r="B38" s="95" t="s">
        <v>240</v>
      </c>
      <c r="C38" s="96" t="s">
        <v>158</v>
      </c>
      <c r="D38" s="97">
        <f t="shared" si="51"/>
        <v>2</v>
      </c>
      <c r="E38" s="98">
        <v>2</v>
      </c>
      <c r="F38" s="98"/>
      <c r="G38" s="90"/>
      <c r="H38" s="90"/>
      <c r="I38" s="91">
        <f t="shared" si="52"/>
        <v>0</v>
      </c>
      <c r="J38" s="90">
        <f t="shared" si="53"/>
        <v>0</v>
      </c>
      <c r="K38" s="90">
        <f t="shared" si="54"/>
        <v>0</v>
      </c>
      <c r="L38" s="91">
        <f t="shared" si="55"/>
        <v>0</v>
      </c>
      <c r="M38" s="92"/>
      <c r="N38" s="92"/>
      <c r="O38" s="90">
        <f t="shared" si="56"/>
        <v>0</v>
      </c>
      <c r="P38" s="90">
        <f t="shared" si="57"/>
        <v>0</v>
      </c>
      <c r="Q38" s="91">
        <f t="shared" si="58"/>
        <v>0</v>
      </c>
      <c r="R38" s="93" t="str">
        <f t="shared" si="17"/>
        <v/>
      </c>
      <c r="S38" s="29" t="str">
        <f t="shared" si="0"/>
        <v>01.04.11</v>
      </c>
      <c r="W38" s="172">
        <f t="shared" si="59"/>
        <v>0</v>
      </c>
    </row>
    <row r="39" spans="1:23" ht="51" x14ac:dyDescent="0.2">
      <c r="A39" s="94" t="s">
        <v>114</v>
      </c>
      <c r="B39" s="95" t="s">
        <v>242</v>
      </c>
      <c r="C39" s="96" t="s">
        <v>158</v>
      </c>
      <c r="D39" s="97">
        <f t="shared" si="51"/>
        <v>61</v>
      </c>
      <c r="E39" s="98">
        <v>61</v>
      </c>
      <c r="F39" s="98"/>
      <c r="G39" s="90"/>
      <c r="H39" s="90"/>
      <c r="I39" s="91">
        <f t="shared" si="52"/>
        <v>0</v>
      </c>
      <c r="J39" s="90">
        <f t="shared" si="53"/>
        <v>0</v>
      </c>
      <c r="K39" s="90">
        <f t="shared" si="54"/>
        <v>0</v>
      </c>
      <c r="L39" s="91">
        <f t="shared" si="55"/>
        <v>0</v>
      </c>
      <c r="M39" s="92"/>
      <c r="N39" s="92"/>
      <c r="O39" s="90">
        <f t="shared" si="56"/>
        <v>0</v>
      </c>
      <c r="P39" s="90">
        <f t="shared" si="57"/>
        <v>0</v>
      </c>
      <c r="Q39" s="91">
        <f t="shared" si="58"/>
        <v>0</v>
      </c>
      <c r="R39" s="93" t="str">
        <f t="shared" si="17"/>
        <v/>
      </c>
      <c r="S39" s="29" t="str">
        <f t="shared" si="0"/>
        <v>01.04.12</v>
      </c>
      <c r="W39" s="172">
        <f t="shared" si="59"/>
        <v>0</v>
      </c>
    </row>
    <row r="40" spans="1:23" ht="51" x14ac:dyDescent="0.2">
      <c r="A40" s="94" t="s">
        <v>115</v>
      </c>
      <c r="B40" s="95" t="s">
        <v>243</v>
      </c>
      <c r="C40" s="96" t="s">
        <v>158</v>
      </c>
      <c r="D40" s="97">
        <f t="shared" si="38"/>
        <v>200</v>
      </c>
      <c r="E40" s="98">
        <v>200</v>
      </c>
      <c r="F40" s="98"/>
      <c r="G40" s="90"/>
      <c r="H40" s="90"/>
      <c r="I40" s="91">
        <f t="shared" si="45"/>
        <v>0</v>
      </c>
      <c r="J40" s="90">
        <f t="shared" si="46"/>
        <v>0</v>
      </c>
      <c r="K40" s="90">
        <f t="shared" si="47"/>
        <v>0</v>
      </c>
      <c r="L40" s="91">
        <f t="shared" si="48"/>
        <v>0</v>
      </c>
      <c r="M40" s="92"/>
      <c r="N40" s="92"/>
      <c r="O40" s="90">
        <f t="shared" si="19"/>
        <v>0</v>
      </c>
      <c r="P40" s="90">
        <f t="shared" si="20"/>
        <v>0</v>
      </c>
      <c r="Q40" s="91">
        <f t="shared" si="49"/>
        <v>0</v>
      </c>
      <c r="R40" s="93" t="str">
        <f t="shared" si="17"/>
        <v/>
      </c>
      <c r="S40" s="29" t="str">
        <f t="shared" si="0"/>
        <v>01.04.13</v>
      </c>
      <c r="W40" s="172">
        <f t="shared" si="50"/>
        <v>0</v>
      </c>
    </row>
    <row r="41" spans="1:23" ht="38.25" x14ac:dyDescent="0.2">
      <c r="A41" s="94" t="s">
        <v>116</v>
      </c>
      <c r="B41" s="95" t="s">
        <v>244</v>
      </c>
      <c r="C41" s="96" t="s">
        <v>158</v>
      </c>
      <c r="D41" s="97">
        <f t="shared" si="38"/>
        <v>5</v>
      </c>
      <c r="E41" s="98">
        <v>5</v>
      </c>
      <c r="F41" s="98"/>
      <c r="G41" s="90"/>
      <c r="H41" s="90"/>
      <c r="I41" s="91">
        <f t="shared" si="45"/>
        <v>0</v>
      </c>
      <c r="J41" s="90">
        <f t="shared" si="46"/>
        <v>0</v>
      </c>
      <c r="K41" s="90">
        <f t="shared" si="47"/>
        <v>0</v>
      </c>
      <c r="L41" s="91">
        <f t="shared" si="48"/>
        <v>0</v>
      </c>
      <c r="M41" s="92"/>
      <c r="N41" s="92"/>
      <c r="O41" s="90">
        <f t="shared" si="19"/>
        <v>0</v>
      </c>
      <c r="P41" s="90">
        <f t="shared" si="20"/>
        <v>0</v>
      </c>
      <c r="Q41" s="91">
        <f t="shared" si="49"/>
        <v>0</v>
      </c>
      <c r="R41" s="93" t="str">
        <f t="shared" si="17"/>
        <v/>
      </c>
      <c r="S41" s="29" t="str">
        <f t="shared" si="0"/>
        <v>01.04.14</v>
      </c>
      <c r="W41" s="172">
        <f t="shared" si="50"/>
        <v>0</v>
      </c>
    </row>
    <row r="42" spans="1:23" x14ac:dyDescent="0.2">
      <c r="A42" s="109"/>
      <c r="B42" s="110"/>
      <c r="C42" s="111"/>
      <c r="D42" s="112"/>
      <c r="E42" s="113"/>
      <c r="F42" s="113"/>
      <c r="G42" s="113"/>
      <c r="H42" s="113"/>
      <c r="I42" s="113"/>
      <c r="J42" s="113"/>
      <c r="K42" s="113"/>
      <c r="L42" s="113"/>
      <c r="M42" s="114"/>
      <c r="N42" s="113"/>
      <c r="O42" s="114"/>
      <c r="P42" s="114"/>
      <c r="Q42" s="114"/>
      <c r="R42" s="115"/>
      <c r="S42" s="29">
        <f t="shared" si="0"/>
        <v>0</v>
      </c>
      <c r="W42" s="11">
        <f t="shared" ref="W42:W59" si="60">O42+P42-Q42</f>
        <v>0</v>
      </c>
    </row>
    <row r="43" spans="1:23" x14ac:dyDescent="0.2">
      <c r="A43" s="101"/>
      <c r="B43" s="102"/>
      <c r="C43" s="103"/>
      <c r="D43" s="104"/>
      <c r="E43" s="8"/>
      <c r="F43" s="8"/>
      <c r="G43" s="8"/>
      <c r="H43" s="8"/>
      <c r="I43" s="8"/>
      <c r="J43" s="8"/>
      <c r="K43" s="8"/>
      <c r="L43" s="65"/>
      <c r="M43" s="65"/>
      <c r="N43" s="65" t="s">
        <v>24</v>
      </c>
      <c r="O43" s="106">
        <f>SUM(O15:O42)</f>
        <v>0</v>
      </c>
      <c r="P43" s="106">
        <f>SUM(P15:P42)</f>
        <v>0</v>
      </c>
      <c r="Q43" s="107">
        <f>SUM(Q15:Q42)</f>
        <v>0</v>
      </c>
      <c r="R43" s="108" t="str">
        <f>IFERROR((Q43/$Q$249),"")</f>
        <v/>
      </c>
      <c r="S43" s="29">
        <f t="shared" si="0"/>
        <v>0</v>
      </c>
      <c r="W43" s="11">
        <f t="shared" si="60"/>
        <v>0</v>
      </c>
    </row>
    <row r="44" spans="1:23" s="2" customFormat="1" x14ac:dyDescent="0.2">
      <c r="A44" s="116"/>
      <c r="B44" s="117"/>
      <c r="C44" s="118"/>
      <c r="D44" s="119"/>
      <c r="E44" s="120"/>
      <c r="F44" s="120"/>
      <c r="G44" s="120"/>
      <c r="H44" s="120"/>
      <c r="I44" s="120"/>
      <c r="J44" s="120"/>
      <c r="K44" s="120"/>
      <c r="L44" s="120"/>
      <c r="M44" s="121"/>
      <c r="N44" s="120"/>
      <c r="O44" s="40"/>
      <c r="P44" s="40"/>
      <c r="Q44" s="120"/>
      <c r="R44" s="122"/>
      <c r="S44" s="29">
        <f t="shared" si="0"/>
        <v>0</v>
      </c>
      <c r="T44" s="57" t="s">
        <v>42</v>
      </c>
      <c r="U44" s="56" t="s">
        <v>44</v>
      </c>
      <c r="V44" s="57" t="s">
        <v>187</v>
      </c>
      <c r="W44" s="11">
        <f t="shared" si="60"/>
        <v>0</v>
      </c>
    </row>
    <row r="45" spans="1:23" x14ac:dyDescent="0.2">
      <c r="A45" s="78" t="s">
        <v>26</v>
      </c>
      <c r="B45" s="79" t="s">
        <v>61</v>
      </c>
      <c r="C45" s="79"/>
      <c r="D45" s="80"/>
      <c r="E45" s="79"/>
      <c r="F45" s="79"/>
      <c r="G45" s="79"/>
      <c r="H45" s="79"/>
      <c r="I45" s="79"/>
      <c r="J45" s="79"/>
      <c r="K45" s="79"/>
      <c r="L45" s="79"/>
      <c r="M45" s="81"/>
      <c r="N45" s="81"/>
      <c r="O45" s="82"/>
      <c r="P45" s="83"/>
      <c r="Q45" s="83"/>
      <c r="R45" s="83"/>
      <c r="S45" s="29" t="str">
        <f t="shared" si="0"/>
        <v>02</v>
      </c>
      <c r="T45" s="151">
        <f>O49</f>
        <v>0</v>
      </c>
      <c r="U45" s="151">
        <f t="shared" ref="U45:V45" si="61">P49</f>
        <v>0</v>
      </c>
      <c r="V45" s="151">
        <f t="shared" si="61"/>
        <v>0</v>
      </c>
      <c r="W45" s="11">
        <f t="shared" si="60"/>
        <v>0</v>
      </c>
    </row>
    <row r="46" spans="1:23" x14ac:dyDescent="0.2">
      <c r="A46" s="84" t="s">
        <v>59</v>
      </c>
      <c r="B46" s="85" t="s">
        <v>64</v>
      </c>
      <c r="C46" s="85"/>
      <c r="D46" s="86"/>
      <c r="E46" s="85"/>
      <c r="F46" s="85"/>
      <c r="G46" s="85"/>
      <c r="H46" s="85"/>
      <c r="I46" s="85"/>
      <c r="J46" s="85"/>
      <c r="K46" s="85"/>
      <c r="L46" s="85"/>
      <c r="M46" s="87"/>
      <c r="N46" s="87"/>
      <c r="O46" s="88"/>
      <c r="P46" s="89"/>
      <c r="Q46" s="89"/>
      <c r="R46" s="89"/>
      <c r="S46" s="29" t="str">
        <f t="shared" si="0"/>
        <v>02.01</v>
      </c>
      <c r="U46" s="1"/>
      <c r="W46" s="11">
        <f t="shared" si="60"/>
        <v>0</v>
      </c>
    </row>
    <row r="47" spans="1:23" x14ac:dyDescent="0.2">
      <c r="A47" s="94" t="s">
        <v>45</v>
      </c>
      <c r="B47" s="95" t="s">
        <v>94</v>
      </c>
      <c r="C47" s="96" t="s">
        <v>82</v>
      </c>
      <c r="D47" s="97">
        <f t="shared" ref="D47" si="62">SUM(E47:F47)</f>
        <v>3</v>
      </c>
      <c r="E47" s="98">
        <v>3</v>
      </c>
      <c r="F47" s="98"/>
      <c r="G47" s="90"/>
      <c r="H47" s="90"/>
      <c r="I47" s="91">
        <f>IFERROR(TRUNC((H47+G47),2),"")</f>
        <v>0</v>
      </c>
      <c r="J47" s="90">
        <f>IFERROR(TRUNC(G47*(1+M47),2),"")</f>
        <v>0</v>
      </c>
      <c r="K47" s="90">
        <f>IFERROR(TRUNC(H47*(1+N47),2),"")</f>
        <v>0</v>
      </c>
      <c r="L47" s="91">
        <f>IFERROR(TRUNC((K47+J47),2),"")</f>
        <v>0</v>
      </c>
      <c r="M47" s="92"/>
      <c r="N47" s="92"/>
      <c r="O47" s="90">
        <f>IFERROR(TRUNC((J47*D47),2),"")</f>
        <v>0</v>
      </c>
      <c r="P47" s="90">
        <f>IFERROR(TRUNC((K47*D47),2),"")</f>
        <v>0</v>
      </c>
      <c r="Q47" s="91">
        <f>IFERROR(TRUNC((O47+P47),2),"")</f>
        <v>0</v>
      </c>
      <c r="R47" s="93" t="str">
        <f>IFERROR((Q47/$Q$249),"")</f>
        <v/>
      </c>
      <c r="S47" s="29" t="str">
        <f t="shared" si="0"/>
        <v>02.01.01</v>
      </c>
      <c r="U47" s="43"/>
      <c r="W47" s="11">
        <f t="shared" si="60"/>
        <v>0</v>
      </c>
    </row>
    <row r="48" spans="1:23" x14ac:dyDescent="0.2">
      <c r="A48" s="109"/>
      <c r="B48" s="110"/>
      <c r="C48" s="111"/>
      <c r="D48" s="112"/>
      <c r="E48" s="113"/>
      <c r="F48" s="113"/>
      <c r="G48" s="113"/>
      <c r="H48" s="113"/>
      <c r="I48" s="113"/>
      <c r="J48" s="113"/>
      <c r="K48" s="113"/>
      <c r="L48" s="113"/>
      <c r="M48" s="114"/>
      <c r="N48" s="113"/>
      <c r="O48" s="114"/>
      <c r="P48" s="114"/>
      <c r="Q48" s="114"/>
      <c r="R48" s="115"/>
      <c r="S48" s="29">
        <f t="shared" si="0"/>
        <v>0</v>
      </c>
      <c r="W48" s="11">
        <f t="shared" si="60"/>
        <v>0</v>
      </c>
    </row>
    <row r="49" spans="1:23" x14ac:dyDescent="0.2">
      <c r="A49" s="101"/>
      <c r="B49" s="102"/>
      <c r="C49" s="103"/>
      <c r="D49" s="104"/>
      <c r="E49" s="8"/>
      <c r="F49" s="8"/>
      <c r="G49" s="8"/>
      <c r="H49" s="8"/>
      <c r="I49" s="8"/>
      <c r="J49" s="8"/>
      <c r="K49" s="8"/>
      <c r="L49" s="65"/>
      <c r="M49" s="65"/>
      <c r="N49" s="65" t="s">
        <v>24</v>
      </c>
      <c r="O49" s="106">
        <f>SUM(O45:O48)</f>
        <v>0</v>
      </c>
      <c r="P49" s="106">
        <f>SUM(P45:P48)</f>
        <v>0</v>
      </c>
      <c r="Q49" s="107">
        <f>SUM(Q45:Q48)</f>
        <v>0</v>
      </c>
      <c r="R49" s="108" t="str">
        <f>IFERROR((Q49/$Q$249),"")</f>
        <v/>
      </c>
      <c r="S49" s="29">
        <f t="shared" si="0"/>
        <v>0</v>
      </c>
      <c r="W49" s="11">
        <f t="shared" si="60"/>
        <v>0</v>
      </c>
    </row>
    <row r="50" spans="1:23" x14ac:dyDescent="0.2">
      <c r="A50" s="116"/>
      <c r="B50" s="117"/>
      <c r="C50" s="118"/>
      <c r="D50" s="119"/>
      <c r="E50" s="120"/>
      <c r="F50" s="120"/>
      <c r="G50" s="120"/>
      <c r="H50" s="120"/>
      <c r="I50" s="120"/>
      <c r="J50" s="120"/>
      <c r="K50" s="120"/>
      <c r="L50" s="120"/>
      <c r="M50" s="121"/>
      <c r="N50" s="120"/>
      <c r="O50" s="40"/>
      <c r="P50" s="40"/>
      <c r="Q50" s="120"/>
      <c r="R50" s="122"/>
      <c r="S50" s="29">
        <f t="shared" si="0"/>
        <v>0</v>
      </c>
      <c r="T50" s="57" t="s">
        <v>42</v>
      </c>
      <c r="U50" s="56" t="s">
        <v>44</v>
      </c>
      <c r="V50" s="57" t="s">
        <v>187</v>
      </c>
      <c r="W50" s="11">
        <f t="shared" si="60"/>
        <v>0</v>
      </c>
    </row>
    <row r="51" spans="1:23" x14ac:dyDescent="0.2">
      <c r="A51" s="78" t="s">
        <v>27</v>
      </c>
      <c r="B51" s="79" t="s">
        <v>46</v>
      </c>
      <c r="C51" s="79"/>
      <c r="D51" s="80"/>
      <c r="E51" s="79"/>
      <c r="F51" s="79"/>
      <c r="G51" s="79"/>
      <c r="H51" s="79"/>
      <c r="I51" s="79"/>
      <c r="J51" s="79"/>
      <c r="K51" s="79"/>
      <c r="L51" s="79"/>
      <c r="M51" s="81"/>
      <c r="N51" s="81"/>
      <c r="O51" s="82"/>
      <c r="P51" s="83"/>
      <c r="Q51" s="83"/>
      <c r="R51" s="83"/>
      <c r="S51" s="29" t="str">
        <f t="shared" si="0"/>
        <v>03</v>
      </c>
      <c r="T51" s="151">
        <f>O58</f>
        <v>0</v>
      </c>
      <c r="U51" s="151">
        <f t="shared" ref="U51:V51" si="63">P58</f>
        <v>0</v>
      </c>
      <c r="V51" s="151">
        <f t="shared" si="63"/>
        <v>0</v>
      </c>
      <c r="W51" s="11">
        <f t="shared" si="60"/>
        <v>0</v>
      </c>
    </row>
    <row r="52" spans="1:23" x14ac:dyDescent="0.2">
      <c r="A52" s="84" t="s">
        <v>48</v>
      </c>
      <c r="B52" s="85" t="s">
        <v>65</v>
      </c>
      <c r="C52" s="85"/>
      <c r="D52" s="86"/>
      <c r="E52" s="85"/>
      <c r="F52" s="85"/>
      <c r="G52" s="85"/>
      <c r="H52" s="85"/>
      <c r="I52" s="85"/>
      <c r="J52" s="85"/>
      <c r="K52" s="85"/>
      <c r="L52" s="85"/>
      <c r="M52" s="87"/>
      <c r="N52" s="87"/>
      <c r="O52" s="88"/>
      <c r="P52" s="89"/>
      <c r="Q52" s="89"/>
      <c r="R52" s="89"/>
      <c r="S52" s="29" t="str">
        <f t="shared" si="0"/>
        <v>03.01</v>
      </c>
      <c r="U52" s="1"/>
      <c r="W52" s="11">
        <f t="shared" si="60"/>
        <v>0</v>
      </c>
    </row>
    <row r="53" spans="1:23" x14ac:dyDescent="0.2">
      <c r="A53" s="94" t="s">
        <v>101</v>
      </c>
      <c r="B53" s="95" t="s">
        <v>97</v>
      </c>
      <c r="C53" s="96" t="s">
        <v>9</v>
      </c>
      <c r="D53" s="97">
        <f>SUM(E53:F53)</f>
        <v>860</v>
      </c>
      <c r="E53" s="98">
        <v>860</v>
      </c>
      <c r="F53" s="98"/>
      <c r="G53" s="90"/>
      <c r="H53" s="90"/>
      <c r="I53" s="91">
        <f>IFERROR(TRUNC((H53+G53),2),"")</f>
        <v>0</v>
      </c>
      <c r="J53" s="90">
        <f t="shared" ref="J53:K54" si="64">IFERROR(TRUNC(G53*(1+M53),2),"")</f>
        <v>0</v>
      </c>
      <c r="K53" s="90">
        <f t="shared" si="64"/>
        <v>0</v>
      </c>
      <c r="L53" s="91">
        <f>IFERROR(TRUNC((K53+J53),2),"")</f>
        <v>0</v>
      </c>
      <c r="M53" s="92"/>
      <c r="N53" s="92"/>
      <c r="O53" s="90">
        <f>IFERROR(TRUNC((J53*D53),2),"")</f>
        <v>0</v>
      </c>
      <c r="P53" s="90">
        <f>IFERROR(TRUNC((K53*D53),2),"")</f>
        <v>0</v>
      </c>
      <c r="Q53" s="91">
        <f>IFERROR(TRUNC((O53+P53),2),"")</f>
        <v>0</v>
      </c>
      <c r="R53" s="93" t="str">
        <f>IFERROR((Q53/$Q$249),"")</f>
        <v/>
      </c>
      <c r="S53" s="29" t="str">
        <f t="shared" si="0"/>
        <v>03.01.01</v>
      </c>
      <c r="W53" s="11">
        <f t="shared" si="60"/>
        <v>0</v>
      </c>
    </row>
    <row r="54" spans="1:23" ht="38.25" x14ac:dyDescent="0.2">
      <c r="A54" s="94" t="s">
        <v>227</v>
      </c>
      <c r="B54" s="95" t="s">
        <v>228</v>
      </c>
      <c r="C54" s="96" t="s">
        <v>10</v>
      </c>
      <c r="D54" s="97">
        <f>SUM(E54:F54)</f>
        <v>1</v>
      </c>
      <c r="E54" s="98">
        <v>1</v>
      </c>
      <c r="F54" s="98"/>
      <c r="G54" s="90"/>
      <c r="H54" s="90"/>
      <c r="I54" s="91">
        <f>IFERROR(TRUNC((H54+G54),2),"")</f>
        <v>0</v>
      </c>
      <c r="J54" s="90">
        <f t="shared" si="64"/>
        <v>0</v>
      </c>
      <c r="K54" s="90">
        <f t="shared" si="64"/>
        <v>0</v>
      </c>
      <c r="L54" s="91">
        <f>IFERROR(TRUNC((K54+J54),2),"")</f>
        <v>0</v>
      </c>
      <c r="M54" s="92"/>
      <c r="N54" s="92"/>
      <c r="O54" s="90">
        <f>IFERROR(TRUNC((J54*D54),2),"")</f>
        <v>0</v>
      </c>
      <c r="P54" s="90">
        <f>IFERROR(TRUNC((K54*D54),2),"")</f>
        <v>0</v>
      </c>
      <c r="Q54" s="91">
        <f>IFERROR(TRUNC((O54+P54),2),"")</f>
        <v>0</v>
      </c>
      <c r="R54" s="93" t="str">
        <f>IFERROR((Q54/$Q$249),"")</f>
        <v/>
      </c>
      <c r="S54" s="29" t="str">
        <f t="shared" si="0"/>
        <v>03.01.02</v>
      </c>
      <c r="W54" s="172">
        <f t="shared" ref="W54" si="65">O54+P54-Q54</f>
        <v>0</v>
      </c>
    </row>
    <row r="55" spans="1:23" x14ac:dyDescent="0.2">
      <c r="A55" s="84" t="s">
        <v>71</v>
      </c>
      <c r="B55" s="85" t="s">
        <v>47</v>
      </c>
      <c r="C55" s="85"/>
      <c r="D55" s="86"/>
      <c r="E55" s="85"/>
      <c r="F55" s="85"/>
      <c r="G55" s="85"/>
      <c r="H55" s="85"/>
      <c r="I55" s="85"/>
      <c r="J55" s="85"/>
      <c r="K55" s="85"/>
      <c r="L55" s="85"/>
      <c r="M55" s="87"/>
      <c r="N55" s="87"/>
      <c r="O55" s="88"/>
      <c r="P55" s="89"/>
      <c r="Q55" s="89"/>
      <c r="R55" s="89"/>
      <c r="S55" s="29" t="str">
        <f t="shared" si="0"/>
        <v>03.02</v>
      </c>
      <c r="U55" s="1"/>
      <c r="W55" s="11">
        <f t="shared" si="60"/>
        <v>0</v>
      </c>
    </row>
    <row r="56" spans="1:23" ht="38.25" x14ac:dyDescent="0.2">
      <c r="A56" s="94" t="s">
        <v>72</v>
      </c>
      <c r="B56" s="95" t="s">
        <v>98</v>
      </c>
      <c r="C56" s="96" t="s">
        <v>99</v>
      </c>
      <c r="D56" s="97">
        <f>SUM(E56:F56)</f>
        <v>50</v>
      </c>
      <c r="E56" s="98">
        <v>50</v>
      </c>
      <c r="F56" s="98"/>
      <c r="G56" s="90"/>
      <c r="H56" s="90"/>
      <c r="I56" s="91">
        <f>IFERROR(TRUNC((H56+G56),2),"")</f>
        <v>0</v>
      </c>
      <c r="J56" s="90">
        <f>IFERROR(TRUNC(G56*(1+M56),2),"")</f>
        <v>0</v>
      </c>
      <c r="K56" s="90">
        <f>IFERROR(TRUNC(H56*(1+N56),2),"")</f>
        <v>0</v>
      </c>
      <c r="L56" s="91">
        <f>IFERROR(TRUNC((K56+J56),2),"")</f>
        <v>0</v>
      </c>
      <c r="M56" s="92"/>
      <c r="N56" s="92"/>
      <c r="O56" s="90">
        <f>IFERROR(TRUNC((J56*D56),2),"")</f>
        <v>0</v>
      </c>
      <c r="P56" s="90">
        <f>IFERROR(TRUNC((K56*D56),2),"")</f>
        <v>0</v>
      </c>
      <c r="Q56" s="91">
        <f>IFERROR(TRUNC((O56+P56),2),"")</f>
        <v>0</v>
      </c>
      <c r="R56" s="93" t="str">
        <f>IFERROR((Q56/$Q$249),"")</f>
        <v/>
      </c>
      <c r="S56" s="29" t="str">
        <f t="shared" si="0"/>
        <v>03.02.01</v>
      </c>
      <c r="W56" s="11">
        <f t="shared" si="60"/>
        <v>0</v>
      </c>
    </row>
    <row r="57" spans="1:23" x14ac:dyDescent="0.2">
      <c r="A57" s="109"/>
      <c r="B57" s="110"/>
      <c r="C57" s="111"/>
      <c r="D57" s="112"/>
      <c r="E57" s="113"/>
      <c r="F57" s="113"/>
      <c r="G57" s="113"/>
      <c r="H57" s="113"/>
      <c r="I57" s="113"/>
      <c r="J57" s="113"/>
      <c r="K57" s="113"/>
      <c r="L57" s="113"/>
      <c r="M57" s="114"/>
      <c r="N57" s="113"/>
      <c r="O57" s="114"/>
      <c r="P57" s="114"/>
      <c r="Q57" s="114"/>
      <c r="R57" s="115"/>
      <c r="S57" s="29">
        <f t="shared" si="0"/>
        <v>0</v>
      </c>
      <c r="W57" s="11">
        <f t="shared" si="60"/>
        <v>0</v>
      </c>
    </row>
    <row r="58" spans="1:23" x14ac:dyDescent="0.2">
      <c r="A58" s="101"/>
      <c r="B58" s="102"/>
      <c r="C58" s="103"/>
      <c r="D58" s="104"/>
      <c r="E58" s="8"/>
      <c r="F58" s="8"/>
      <c r="G58" s="8"/>
      <c r="H58" s="8"/>
      <c r="I58" s="8"/>
      <c r="J58" s="8"/>
      <c r="K58" s="8"/>
      <c r="L58" s="65"/>
      <c r="M58" s="65"/>
      <c r="N58" s="65" t="s">
        <v>24</v>
      </c>
      <c r="O58" s="106">
        <f>SUM(O51:O57)</f>
        <v>0</v>
      </c>
      <c r="P58" s="106">
        <f>SUM(P51:P57)</f>
        <v>0</v>
      </c>
      <c r="Q58" s="107">
        <f>SUM(Q51:Q57)</f>
        <v>0</v>
      </c>
      <c r="R58" s="108" t="str">
        <f>IFERROR((Q58/$Q$249),"")</f>
        <v/>
      </c>
      <c r="S58" s="29">
        <f t="shared" si="0"/>
        <v>0</v>
      </c>
      <c r="U58" s="43"/>
      <c r="W58" s="11">
        <f t="shared" si="60"/>
        <v>0</v>
      </c>
    </row>
    <row r="59" spans="1:23" x14ac:dyDescent="0.2">
      <c r="A59" s="116"/>
      <c r="B59" s="117"/>
      <c r="C59" s="118"/>
      <c r="D59" s="119"/>
      <c r="E59" s="120"/>
      <c r="F59" s="120"/>
      <c r="G59" s="120"/>
      <c r="H59" s="120"/>
      <c r="I59" s="120"/>
      <c r="J59" s="120"/>
      <c r="K59" s="120"/>
      <c r="L59" s="120"/>
      <c r="M59" s="121"/>
      <c r="N59" s="120"/>
      <c r="O59" s="40"/>
      <c r="P59" s="40"/>
      <c r="Q59" s="120"/>
      <c r="R59" s="122"/>
      <c r="S59" s="29">
        <f t="shared" si="0"/>
        <v>0</v>
      </c>
      <c r="T59" s="57" t="s">
        <v>42</v>
      </c>
      <c r="U59" s="56" t="s">
        <v>44</v>
      </c>
      <c r="V59" s="57" t="s">
        <v>187</v>
      </c>
      <c r="W59" s="11">
        <f t="shared" si="60"/>
        <v>0</v>
      </c>
    </row>
    <row r="60" spans="1:23" x14ac:dyDescent="0.2">
      <c r="A60" s="78" t="s">
        <v>28</v>
      </c>
      <c r="B60" s="79" t="s">
        <v>38</v>
      </c>
      <c r="C60" s="79"/>
      <c r="D60" s="80"/>
      <c r="E60" s="79"/>
      <c r="F60" s="79"/>
      <c r="G60" s="79"/>
      <c r="H60" s="79"/>
      <c r="I60" s="79"/>
      <c r="J60" s="79"/>
      <c r="K60" s="79"/>
      <c r="L60" s="79"/>
      <c r="M60" s="81"/>
      <c r="N60" s="81"/>
      <c r="O60" s="82"/>
      <c r="P60" s="83"/>
      <c r="Q60" s="83"/>
      <c r="R60" s="83"/>
      <c r="S60" s="29" t="str">
        <f t="shared" si="0"/>
        <v>04</v>
      </c>
      <c r="T60" s="151">
        <f>O64</f>
        <v>0</v>
      </c>
      <c r="U60" s="151">
        <f t="shared" ref="U60:V60" si="66">P64</f>
        <v>0</v>
      </c>
      <c r="V60" s="151">
        <f t="shared" si="66"/>
        <v>0</v>
      </c>
      <c r="W60" s="11">
        <f t="shared" ref="W60:W68" si="67">O60+P60-Q60</f>
        <v>0</v>
      </c>
    </row>
    <row r="61" spans="1:23" x14ac:dyDescent="0.2">
      <c r="A61" s="84" t="s">
        <v>225</v>
      </c>
      <c r="B61" s="85" t="s">
        <v>430</v>
      </c>
      <c r="C61" s="85"/>
      <c r="D61" s="86"/>
      <c r="E61" s="85"/>
      <c r="F61" s="85"/>
      <c r="G61" s="85"/>
      <c r="H61" s="85"/>
      <c r="I61" s="85"/>
      <c r="J61" s="85"/>
      <c r="K61" s="85"/>
      <c r="L61" s="85"/>
      <c r="M61" s="87"/>
      <c r="N61" s="87"/>
      <c r="O61" s="88"/>
      <c r="P61" s="89"/>
      <c r="Q61" s="89"/>
      <c r="R61" s="89"/>
      <c r="S61" s="29" t="str">
        <f t="shared" si="0"/>
        <v>04.01</v>
      </c>
      <c r="U61" s="1"/>
      <c r="W61" s="11">
        <f t="shared" si="67"/>
        <v>0</v>
      </c>
    </row>
    <row r="62" spans="1:23" ht="102" x14ac:dyDescent="0.2">
      <c r="A62" s="94" t="s">
        <v>226</v>
      </c>
      <c r="B62" s="182" t="s">
        <v>429</v>
      </c>
      <c r="C62" s="183" t="s">
        <v>11</v>
      </c>
      <c r="D62" s="97">
        <f>SUM(E62:F62)</f>
        <v>0.7</v>
      </c>
      <c r="E62" s="98">
        <v>0.7</v>
      </c>
      <c r="F62" s="98"/>
      <c r="G62" s="90"/>
      <c r="H62" s="90"/>
      <c r="I62" s="91">
        <f t="shared" ref="I62" si="68">IFERROR(TRUNC((H62+G62),2),"")</f>
        <v>0</v>
      </c>
      <c r="J62" s="90">
        <f t="shared" ref="J62" si="69">IFERROR(TRUNC(G62*(1+M62),2),"")</f>
        <v>0</v>
      </c>
      <c r="K62" s="90">
        <f t="shared" ref="K62" si="70">IFERROR(TRUNC(H62*(1+N62),2),"")</f>
        <v>0</v>
      </c>
      <c r="L62" s="91">
        <f t="shared" ref="L62" si="71">IFERROR(TRUNC((K62+J62),2),"")</f>
        <v>0</v>
      </c>
      <c r="M62" s="92"/>
      <c r="N62" s="92"/>
      <c r="O62" s="90">
        <f>IFERROR(TRUNC((J62*D62),2),"")</f>
        <v>0</v>
      </c>
      <c r="P62" s="90">
        <f>IFERROR(TRUNC((K62*D62),2),"")</f>
        <v>0</v>
      </c>
      <c r="Q62" s="91">
        <f t="shared" ref="Q62" si="72">IFERROR(TRUNC((O62+P62),2),"")</f>
        <v>0</v>
      </c>
      <c r="R62" s="93" t="str">
        <f>IFERROR((Q62/$Q$249),"")</f>
        <v/>
      </c>
      <c r="S62" s="29" t="str">
        <f t="shared" si="0"/>
        <v>04.01.01</v>
      </c>
      <c r="U62" s="43"/>
      <c r="W62" s="11">
        <f t="shared" si="67"/>
        <v>0</v>
      </c>
    </row>
    <row r="63" spans="1:23" x14ac:dyDescent="0.2">
      <c r="A63" s="109"/>
      <c r="B63" s="110"/>
      <c r="C63" s="111"/>
      <c r="D63" s="112"/>
      <c r="E63" s="113"/>
      <c r="F63" s="113"/>
      <c r="G63" s="113"/>
      <c r="H63" s="113"/>
      <c r="I63" s="113"/>
      <c r="J63" s="113"/>
      <c r="K63" s="113"/>
      <c r="L63" s="113"/>
      <c r="M63" s="114"/>
      <c r="N63" s="113"/>
      <c r="O63" s="114"/>
      <c r="P63" s="114"/>
      <c r="Q63" s="114"/>
      <c r="R63" s="115"/>
      <c r="S63" s="29">
        <f t="shared" si="0"/>
        <v>0</v>
      </c>
      <c r="W63" s="11">
        <f t="shared" si="67"/>
        <v>0</v>
      </c>
    </row>
    <row r="64" spans="1:23" x14ac:dyDescent="0.2">
      <c r="A64" s="101"/>
      <c r="B64" s="102"/>
      <c r="C64" s="103"/>
      <c r="D64" s="104"/>
      <c r="E64" s="8"/>
      <c r="F64" s="8"/>
      <c r="G64" s="8"/>
      <c r="H64" s="8"/>
      <c r="I64" s="8"/>
      <c r="J64" s="8"/>
      <c r="K64" s="8"/>
      <c r="L64" s="65"/>
      <c r="M64" s="65"/>
      <c r="N64" s="65" t="s">
        <v>24</v>
      </c>
      <c r="O64" s="106">
        <f>SUM(O60:O63)</f>
        <v>0</v>
      </c>
      <c r="P64" s="106">
        <f>SUM(P60:P63)</f>
        <v>0</v>
      </c>
      <c r="Q64" s="107">
        <f>SUM(Q60:Q63)</f>
        <v>0</v>
      </c>
      <c r="R64" s="108" t="str">
        <f>IFERROR((Q64/$Q$249),"")</f>
        <v/>
      </c>
      <c r="S64" s="29">
        <f t="shared" si="0"/>
        <v>0</v>
      </c>
      <c r="W64" s="11">
        <f t="shared" si="67"/>
        <v>0</v>
      </c>
    </row>
    <row r="65" spans="1:23" x14ac:dyDescent="0.2">
      <c r="A65" s="116"/>
      <c r="B65" s="117"/>
      <c r="C65" s="118"/>
      <c r="D65" s="119"/>
      <c r="E65" s="120"/>
      <c r="F65" s="120"/>
      <c r="G65" s="120"/>
      <c r="H65" s="120"/>
      <c r="I65" s="120"/>
      <c r="J65" s="120"/>
      <c r="K65" s="120"/>
      <c r="L65" s="120"/>
      <c r="M65" s="121"/>
      <c r="N65" s="120"/>
      <c r="O65" s="40"/>
      <c r="P65" s="40"/>
      <c r="Q65" s="120"/>
      <c r="R65" s="122"/>
      <c r="S65" s="29">
        <f t="shared" si="0"/>
        <v>0</v>
      </c>
      <c r="T65" s="57" t="s">
        <v>42</v>
      </c>
      <c r="U65" s="56" t="s">
        <v>44</v>
      </c>
      <c r="V65" s="57" t="s">
        <v>187</v>
      </c>
      <c r="W65" s="11">
        <f t="shared" si="67"/>
        <v>0</v>
      </c>
    </row>
    <row r="66" spans="1:23" x14ac:dyDescent="0.2">
      <c r="A66" s="78" t="s">
        <v>29</v>
      </c>
      <c r="B66" s="79" t="s">
        <v>130</v>
      </c>
      <c r="C66" s="79"/>
      <c r="D66" s="80"/>
      <c r="E66" s="79"/>
      <c r="F66" s="79"/>
      <c r="G66" s="79"/>
      <c r="H66" s="79"/>
      <c r="I66" s="79"/>
      <c r="J66" s="79"/>
      <c r="K66" s="79"/>
      <c r="L66" s="79"/>
      <c r="M66" s="81"/>
      <c r="N66" s="81"/>
      <c r="O66" s="82"/>
      <c r="P66" s="83"/>
      <c r="Q66" s="83"/>
      <c r="R66" s="83"/>
      <c r="S66" s="29" t="str">
        <f t="shared" si="0"/>
        <v>05</v>
      </c>
      <c r="T66" s="151">
        <f>O70</f>
        <v>0</v>
      </c>
      <c r="U66" s="151">
        <f t="shared" ref="U66:V66" si="73">P70</f>
        <v>0</v>
      </c>
      <c r="V66" s="151">
        <f t="shared" si="73"/>
        <v>0</v>
      </c>
      <c r="W66" s="11">
        <f t="shared" si="67"/>
        <v>0</v>
      </c>
    </row>
    <row r="67" spans="1:23" x14ac:dyDescent="0.2">
      <c r="A67" s="84" t="s">
        <v>223</v>
      </c>
      <c r="B67" s="85" t="s">
        <v>131</v>
      </c>
      <c r="C67" s="85"/>
      <c r="D67" s="86"/>
      <c r="E67" s="85"/>
      <c r="F67" s="85"/>
      <c r="G67" s="85"/>
      <c r="H67" s="85"/>
      <c r="I67" s="85"/>
      <c r="J67" s="85"/>
      <c r="K67" s="85"/>
      <c r="L67" s="85"/>
      <c r="M67" s="87"/>
      <c r="N67" s="87"/>
      <c r="O67" s="88"/>
      <c r="P67" s="89"/>
      <c r="Q67" s="89"/>
      <c r="R67" s="89"/>
      <c r="S67" s="29" t="str">
        <f t="shared" si="0"/>
        <v>05.01</v>
      </c>
      <c r="U67" s="1"/>
      <c r="W67" s="11">
        <f t="shared" si="67"/>
        <v>0</v>
      </c>
    </row>
    <row r="68" spans="1:23" ht="89.25" x14ac:dyDescent="0.2">
      <c r="A68" s="94" t="s">
        <v>224</v>
      </c>
      <c r="B68" s="95" t="s">
        <v>175</v>
      </c>
      <c r="C68" s="96" t="s">
        <v>9</v>
      </c>
      <c r="D68" s="97">
        <f>SUM(E68:F68)</f>
        <v>860</v>
      </c>
      <c r="E68" s="98">
        <v>860</v>
      </c>
      <c r="F68" s="98"/>
      <c r="G68" s="90"/>
      <c r="H68" s="90"/>
      <c r="I68" s="91">
        <f t="shared" ref="I68" si="74">IFERROR(TRUNC((H68+G68),2),"")</f>
        <v>0</v>
      </c>
      <c r="J68" s="90">
        <f t="shared" ref="J68" si="75">IFERROR(TRUNC(G68*(1+M68),2),"")</f>
        <v>0</v>
      </c>
      <c r="K68" s="90">
        <f t="shared" ref="K68" si="76">IFERROR(TRUNC(H68*(1+N68),2),"")</f>
        <v>0</v>
      </c>
      <c r="L68" s="91">
        <f t="shared" ref="L68" si="77">IFERROR(TRUNC((K68+J68),2),"")</f>
        <v>0</v>
      </c>
      <c r="M68" s="92"/>
      <c r="N68" s="92"/>
      <c r="O68" s="90">
        <f>IFERROR(TRUNC((J68*D68),2),"")</f>
        <v>0</v>
      </c>
      <c r="P68" s="90">
        <f>IFERROR(TRUNC((K68*D68),2),"")</f>
        <v>0</v>
      </c>
      <c r="Q68" s="91">
        <f t="shared" ref="Q68" si="78">IFERROR(TRUNC((O68+P68),2),"")</f>
        <v>0</v>
      </c>
      <c r="R68" s="93" t="str">
        <f>IFERROR((Q68/$Q$249),"")</f>
        <v/>
      </c>
      <c r="S68" s="29" t="str">
        <f t="shared" si="0"/>
        <v>05.01.01</v>
      </c>
      <c r="U68" s="43"/>
      <c r="W68" s="11">
        <f t="shared" si="67"/>
        <v>0</v>
      </c>
    </row>
    <row r="69" spans="1:23" x14ac:dyDescent="0.2">
      <c r="A69" s="109"/>
      <c r="B69" s="110"/>
      <c r="C69" s="111"/>
      <c r="D69" s="112"/>
      <c r="E69" s="113"/>
      <c r="F69" s="113"/>
      <c r="G69" s="113"/>
      <c r="H69" s="113"/>
      <c r="I69" s="113"/>
      <c r="J69" s="113"/>
      <c r="K69" s="113"/>
      <c r="L69" s="113"/>
      <c r="M69" s="114"/>
      <c r="N69" s="113"/>
      <c r="O69" s="114"/>
      <c r="P69" s="114"/>
      <c r="Q69" s="114"/>
      <c r="R69" s="115"/>
      <c r="S69" s="29">
        <f t="shared" si="0"/>
        <v>0</v>
      </c>
      <c r="W69" s="11">
        <f t="shared" ref="W69:W86" si="79">O69+P69-Q69</f>
        <v>0</v>
      </c>
    </row>
    <row r="70" spans="1:23" x14ac:dyDescent="0.2">
      <c r="A70" s="101"/>
      <c r="B70" s="102"/>
      <c r="C70" s="103"/>
      <c r="D70" s="104"/>
      <c r="E70" s="8"/>
      <c r="F70" s="8"/>
      <c r="G70" s="8"/>
      <c r="H70" s="8"/>
      <c r="I70" s="8"/>
      <c r="J70" s="8"/>
      <c r="K70" s="8"/>
      <c r="L70" s="65"/>
      <c r="M70" s="65"/>
      <c r="N70" s="65" t="s">
        <v>24</v>
      </c>
      <c r="O70" s="106">
        <f>SUM(O66:O69)</f>
        <v>0</v>
      </c>
      <c r="P70" s="106">
        <f>SUM(P66:P69)</f>
        <v>0</v>
      </c>
      <c r="Q70" s="107">
        <f>SUM(Q66:Q69)</f>
        <v>0</v>
      </c>
      <c r="R70" s="108" t="str">
        <f>IFERROR((Q70/$Q$249),"")</f>
        <v/>
      </c>
      <c r="S70" s="29">
        <f t="shared" si="0"/>
        <v>0</v>
      </c>
      <c r="W70" s="11">
        <f t="shared" si="79"/>
        <v>0</v>
      </c>
    </row>
    <row r="71" spans="1:23" x14ac:dyDescent="0.2">
      <c r="A71" s="116"/>
      <c r="B71" s="117"/>
      <c r="C71" s="118"/>
      <c r="D71" s="119"/>
      <c r="E71" s="120"/>
      <c r="F71" s="120"/>
      <c r="G71" s="120"/>
      <c r="H71" s="120"/>
      <c r="I71" s="120"/>
      <c r="J71" s="120"/>
      <c r="K71" s="120"/>
      <c r="L71" s="120"/>
      <c r="M71" s="121"/>
      <c r="N71" s="120"/>
      <c r="O71" s="40"/>
      <c r="P71" s="40"/>
      <c r="Q71" s="120"/>
      <c r="R71" s="122"/>
      <c r="S71" s="29">
        <f t="shared" si="0"/>
        <v>0</v>
      </c>
      <c r="T71" s="57" t="s">
        <v>42</v>
      </c>
      <c r="U71" s="56" t="s">
        <v>44</v>
      </c>
      <c r="V71" s="57" t="s">
        <v>187</v>
      </c>
      <c r="W71" s="11">
        <f t="shared" si="79"/>
        <v>0</v>
      </c>
    </row>
    <row r="72" spans="1:23" x14ac:dyDescent="0.2">
      <c r="A72" s="78" t="s">
        <v>30</v>
      </c>
      <c r="B72" s="79" t="s">
        <v>37</v>
      </c>
      <c r="C72" s="79"/>
      <c r="D72" s="80"/>
      <c r="E72" s="79"/>
      <c r="F72" s="79"/>
      <c r="G72" s="79"/>
      <c r="H72" s="79"/>
      <c r="I72" s="79"/>
      <c r="J72" s="79"/>
      <c r="K72" s="79"/>
      <c r="L72" s="79"/>
      <c r="M72" s="81"/>
      <c r="N72" s="81"/>
      <c r="O72" s="82"/>
      <c r="P72" s="83"/>
      <c r="Q72" s="83"/>
      <c r="R72" s="83"/>
      <c r="S72" s="29" t="str">
        <f t="shared" si="0"/>
        <v>06</v>
      </c>
      <c r="T72" s="151">
        <f>O85</f>
        <v>0</v>
      </c>
      <c r="U72" s="151">
        <f t="shared" ref="U72:V72" si="80">P85</f>
        <v>0</v>
      </c>
      <c r="V72" s="151">
        <f t="shared" si="80"/>
        <v>0</v>
      </c>
      <c r="W72" s="11">
        <f t="shared" si="79"/>
        <v>0</v>
      </c>
    </row>
    <row r="73" spans="1:23" x14ac:dyDescent="0.2">
      <c r="A73" s="84" t="s">
        <v>180</v>
      </c>
      <c r="B73" s="85" t="s">
        <v>136</v>
      </c>
      <c r="C73" s="85"/>
      <c r="D73" s="86"/>
      <c r="E73" s="85"/>
      <c r="F73" s="85"/>
      <c r="G73" s="85"/>
      <c r="H73" s="85"/>
      <c r="I73" s="85"/>
      <c r="J73" s="85"/>
      <c r="K73" s="85"/>
      <c r="L73" s="85"/>
      <c r="M73" s="87"/>
      <c r="N73" s="87"/>
      <c r="O73" s="88"/>
      <c r="P73" s="89"/>
      <c r="Q73" s="89"/>
      <c r="R73" s="89"/>
      <c r="S73" s="29" t="str">
        <f t="shared" si="0"/>
        <v>06.01</v>
      </c>
      <c r="U73" s="1"/>
      <c r="W73" s="11">
        <f t="shared" si="79"/>
        <v>0</v>
      </c>
    </row>
    <row r="74" spans="1:23" ht="76.5" x14ac:dyDescent="0.2">
      <c r="A74" s="94" t="s">
        <v>181</v>
      </c>
      <c r="B74" s="95" t="s">
        <v>434</v>
      </c>
      <c r="C74" s="96" t="s">
        <v>9</v>
      </c>
      <c r="D74" s="97">
        <f>SUM(E74:F74)</f>
        <v>870.95</v>
      </c>
      <c r="E74" s="98">
        <v>860</v>
      </c>
      <c r="F74" s="98">
        <v>10.95</v>
      </c>
      <c r="G74" s="90"/>
      <c r="H74" s="90"/>
      <c r="I74" s="91">
        <f t="shared" ref="I74:I75" si="81">IFERROR(TRUNC((H74+G74),2),"")</f>
        <v>0</v>
      </c>
      <c r="J74" s="90">
        <f t="shared" ref="J74:J75" si="82">IFERROR(TRUNC(G74*(1+M74),2),"")</f>
        <v>0</v>
      </c>
      <c r="K74" s="90">
        <f t="shared" ref="K74:K75" si="83">IFERROR(TRUNC(H74*(1+N74),2),"")</f>
        <v>0</v>
      </c>
      <c r="L74" s="91">
        <f t="shared" ref="L74:L75" si="84">IFERROR(TRUNC((K74+J74),2),"")</f>
        <v>0</v>
      </c>
      <c r="M74" s="92"/>
      <c r="N74" s="92"/>
      <c r="O74" s="90">
        <f>IFERROR(TRUNC((J74*D74),2),"")</f>
        <v>0</v>
      </c>
      <c r="P74" s="90">
        <f>IFERROR(TRUNC((K74*D74),2),"")</f>
        <v>0</v>
      </c>
      <c r="Q74" s="91">
        <f t="shared" ref="Q74:Q75" si="85">IFERROR(TRUNC((O74+P74),2),"")</f>
        <v>0</v>
      </c>
      <c r="R74" s="93" t="str">
        <f>IFERROR((Q74/$Q$249),"")</f>
        <v/>
      </c>
      <c r="S74" s="29" t="str">
        <f t="shared" si="0"/>
        <v>06.01.01</v>
      </c>
      <c r="W74" s="11">
        <f t="shared" si="79"/>
        <v>0</v>
      </c>
    </row>
    <row r="75" spans="1:23" ht="63.75" x14ac:dyDescent="0.2">
      <c r="A75" s="94" t="s">
        <v>201</v>
      </c>
      <c r="B75" s="95" t="s">
        <v>435</v>
      </c>
      <c r="C75" s="96" t="s">
        <v>9</v>
      </c>
      <c r="D75" s="97">
        <f>SUM(E75:F75)</f>
        <v>870.95</v>
      </c>
      <c r="E75" s="98">
        <v>860</v>
      </c>
      <c r="F75" s="98">
        <v>10.95</v>
      </c>
      <c r="G75" s="90"/>
      <c r="H75" s="90"/>
      <c r="I75" s="91">
        <f t="shared" si="81"/>
        <v>0</v>
      </c>
      <c r="J75" s="90">
        <f t="shared" si="82"/>
        <v>0</v>
      </c>
      <c r="K75" s="90">
        <f t="shared" si="83"/>
        <v>0</v>
      </c>
      <c r="L75" s="91">
        <f t="shared" si="84"/>
        <v>0</v>
      </c>
      <c r="M75" s="92"/>
      <c r="N75" s="92"/>
      <c r="O75" s="90">
        <f>IFERROR(TRUNC((J75*D75),2),"")</f>
        <v>0</v>
      </c>
      <c r="P75" s="90">
        <f>IFERROR(TRUNC((K75*D75),2),"")</f>
        <v>0</v>
      </c>
      <c r="Q75" s="91">
        <f t="shared" si="85"/>
        <v>0</v>
      </c>
      <c r="R75" s="93" t="str">
        <f>IFERROR((Q75/$Q$249),"")</f>
        <v/>
      </c>
      <c r="S75" s="29" t="str">
        <f t="shared" si="0"/>
        <v>06.01.02</v>
      </c>
      <c r="W75" s="11">
        <f t="shared" si="79"/>
        <v>0</v>
      </c>
    </row>
    <row r="76" spans="1:23" x14ac:dyDescent="0.2">
      <c r="A76" s="84" t="s">
        <v>147</v>
      </c>
      <c r="B76" s="85" t="s">
        <v>137</v>
      </c>
      <c r="C76" s="85"/>
      <c r="D76" s="86"/>
      <c r="E76" s="85"/>
      <c r="F76" s="85"/>
      <c r="G76" s="85"/>
      <c r="H76" s="85"/>
      <c r="I76" s="85"/>
      <c r="J76" s="85"/>
      <c r="K76" s="85"/>
      <c r="L76" s="85"/>
      <c r="M76" s="87"/>
      <c r="N76" s="87"/>
      <c r="O76" s="88"/>
      <c r="P76" s="89"/>
      <c r="Q76" s="89"/>
      <c r="R76" s="89"/>
      <c r="S76" s="29" t="str">
        <f t="shared" si="0"/>
        <v>06.02</v>
      </c>
      <c r="U76" s="1"/>
      <c r="W76" s="11">
        <f t="shared" si="79"/>
        <v>0</v>
      </c>
    </row>
    <row r="77" spans="1:23" ht="76.5" x14ac:dyDescent="0.2">
      <c r="A77" s="94" t="s">
        <v>148</v>
      </c>
      <c r="B77" s="95" t="s">
        <v>431</v>
      </c>
      <c r="C77" s="96" t="s">
        <v>9</v>
      </c>
      <c r="D77" s="97">
        <f>SUM(E77:F77)</f>
        <v>30</v>
      </c>
      <c r="E77" s="98">
        <v>30</v>
      </c>
      <c r="F77" s="98"/>
      <c r="G77" s="90"/>
      <c r="H77" s="90"/>
      <c r="I77" s="91">
        <f t="shared" ref="I77:I78" si="86">IFERROR(TRUNC((H77+G77),2),"")</f>
        <v>0</v>
      </c>
      <c r="J77" s="90">
        <f t="shared" ref="J77:J78" si="87">IFERROR(TRUNC(G77*(1+M77),2),"")</f>
        <v>0</v>
      </c>
      <c r="K77" s="90">
        <f t="shared" ref="K77:K78" si="88">IFERROR(TRUNC(H77*(1+N77),2),"")</f>
        <v>0</v>
      </c>
      <c r="L77" s="91">
        <f t="shared" ref="L77:L78" si="89">IFERROR(TRUNC((K77+J77),2),"")</f>
        <v>0</v>
      </c>
      <c r="M77" s="92"/>
      <c r="N77" s="92"/>
      <c r="O77" s="90">
        <f>IFERROR(TRUNC((J77*D77),2),"")</f>
        <v>0</v>
      </c>
      <c r="P77" s="90">
        <f>IFERROR(TRUNC((K77*D77),2),"")</f>
        <v>0</v>
      </c>
      <c r="Q77" s="91">
        <f t="shared" ref="Q77:Q78" si="90">IFERROR(TRUNC((O77+P77),2),"")</f>
        <v>0</v>
      </c>
      <c r="R77" s="93" t="str">
        <f>IFERROR((Q77/$Q$249),"")</f>
        <v/>
      </c>
      <c r="S77" s="29" t="str">
        <f t="shared" si="0"/>
        <v>06.02.01</v>
      </c>
      <c r="W77" s="11">
        <f t="shared" si="79"/>
        <v>0</v>
      </c>
    </row>
    <row r="78" spans="1:23" ht="89.25" x14ac:dyDescent="0.2">
      <c r="A78" s="94" t="s">
        <v>182</v>
      </c>
      <c r="B78" s="95" t="s">
        <v>432</v>
      </c>
      <c r="C78" s="96" t="s">
        <v>9</v>
      </c>
      <c r="D78" s="97">
        <f>SUM(E78:F78)</f>
        <v>30</v>
      </c>
      <c r="E78" s="98">
        <v>30</v>
      </c>
      <c r="F78" s="98"/>
      <c r="G78" s="90"/>
      <c r="H78" s="90"/>
      <c r="I78" s="91">
        <f t="shared" si="86"/>
        <v>0</v>
      </c>
      <c r="J78" s="90">
        <f t="shared" si="87"/>
        <v>0</v>
      </c>
      <c r="K78" s="90">
        <f t="shared" si="88"/>
        <v>0</v>
      </c>
      <c r="L78" s="91">
        <f t="shared" si="89"/>
        <v>0</v>
      </c>
      <c r="M78" s="92"/>
      <c r="N78" s="92"/>
      <c r="O78" s="90">
        <f>IFERROR(TRUNC((J78*D78),2),"")</f>
        <v>0</v>
      </c>
      <c r="P78" s="90">
        <f>IFERROR(TRUNC((K78*D78),2),"")</f>
        <v>0</v>
      </c>
      <c r="Q78" s="91">
        <f t="shared" si="90"/>
        <v>0</v>
      </c>
      <c r="R78" s="93" t="str">
        <f>IFERROR((Q78/$Q$249),"")</f>
        <v/>
      </c>
      <c r="S78" s="29" t="str">
        <f t="shared" si="0"/>
        <v>06.02.02</v>
      </c>
      <c r="W78" s="11">
        <f t="shared" si="79"/>
        <v>0</v>
      </c>
    </row>
    <row r="79" spans="1:23" x14ac:dyDescent="0.2">
      <c r="A79" s="84" t="s">
        <v>145</v>
      </c>
      <c r="B79" s="85" t="s">
        <v>155</v>
      </c>
      <c r="C79" s="85"/>
      <c r="D79" s="86"/>
      <c r="E79" s="85"/>
      <c r="F79" s="85"/>
      <c r="G79" s="85"/>
      <c r="H79" s="85"/>
      <c r="I79" s="85"/>
      <c r="J79" s="85"/>
      <c r="K79" s="85"/>
      <c r="L79" s="85"/>
      <c r="M79" s="87"/>
      <c r="N79" s="87"/>
      <c r="O79" s="88"/>
      <c r="P79" s="89"/>
      <c r="Q79" s="89"/>
      <c r="R79" s="89"/>
      <c r="S79" s="29" t="str">
        <f t="shared" ref="S79:S142" si="91">A79</f>
        <v>06.03</v>
      </c>
      <c r="U79" s="1"/>
      <c r="W79" s="11">
        <f t="shared" si="79"/>
        <v>0</v>
      </c>
    </row>
    <row r="80" spans="1:23" ht="114.75" x14ac:dyDescent="0.2">
      <c r="A80" s="94" t="s">
        <v>146</v>
      </c>
      <c r="B80" s="95" t="s">
        <v>433</v>
      </c>
      <c r="C80" s="96" t="s">
        <v>9</v>
      </c>
      <c r="D80" s="97">
        <f>SUM(E80:F80)</f>
        <v>30</v>
      </c>
      <c r="E80" s="98">
        <v>30</v>
      </c>
      <c r="F80" s="98"/>
      <c r="G80" s="90"/>
      <c r="H80" s="90"/>
      <c r="I80" s="91">
        <f t="shared" ref="I80" si="92">IFERROR(TRUNC((H80+G80),2),"")</f>
        <v>0</v>
      </c>
      <c r="J80" s="90">
        <f t="shared" ref="J80" si="93">IFERROR(TRUNC(G80*(1+M80),2),"")</f>
        <v>0</v>
      </c>
      <c r="K80" s="90">
        <f t="shared" ref="K80" si="94">IFERROR(TRUNC(H80*(1+N80),2),"")</f>
        <v>0</v>
      </c>
      <c r="L80" s="91">
        <f t="shared" ref="L80" si="95">IFERROR(TRUNC((K80+J80),2),"")</f>
        <v>0</v>
      </c>
      <c r="M80" s="92"/>
      <c r="N80" s="92"/>
      <c r="O80" s="90">
        <f>IFERROR(TRUNC((J80*D80),2),"")</f>
        <v>0</v>
      </c>
      <c r="P80" s="90">
        <f>IFERROR(TRUNC((K80*D80),2),"")</f>
        <v>0</v>
      </c>
      <c r="Q80" s="91">
        <f t="shared" ref="Q80" si="96">IFERROR(TRUNC((O80+P80),2),"")</f>
        <v>0</v>
      </c>
      <c r="R80" s="93" t="str">
        <f>IFERROR((Q80/$Q$249),"")</f>
        <v/>
      </c>
      <c r="S80" s="29" t="str">
        <f t="shared" si="91"/>
        <v>06.03.01</v>
      </c>
      <c r="W80" s="11">
        <f t="shared" si="79"/>
        <v>0</v>
      </c>
    </row>
    <row r="81" spans="1:23" x14ac:dyDescent="0.2">
      <c r="A81" s="84" t="s">
        <v>262</v>
      </c>
      <c r="B81" s="85" t="s">
        <v>66</v>
      </c>
      <c r="C81" s="85"/>
      <c r="D81" s="86"/>
      <c r="E81" s="85"/>
      <c r="F81" s="85"/>
      <c r="G81" s="85"/>
      <c r="H81" s="85"/>
      <c r="I81" s="85"/>
      <c r="J81" s="85"/>
      <c r="K81" s="85"/>
      <c r="L81" s="85"/>
      <c r="M81" s="87"/>
      <c r="N81" s="87"/>
      <c r="O81" s="88"/>
      <c r="P81" s="89"/>
      <c r="Q81" s="89"/>
      <c r="R81" s="89"/>
      <c r="S81" s="29" t="str">
        <f t="shared" si="91"/>
        <v>06.04</v>
      </c>
      <c r="U81" s="1"/>
      <c r="W81" s="11">
        <f t="shared" si="79"/>
        <v>0</v>
      </c>
    </row>
    <row r="82" spans="1:23" ht="102" x14ac:dyDescent="0.2">
      <c r="A82" s="94" t="s">
        <v>263</v>
      </c>
      <c r="B82" s="95" t="s">
        <v>436</v>
      </c>
      <c r="C82" s="96" t="s">
        <v>9</v>
      </c>
      <c r="D82" s="97">
        <f>SUM(E82:F82)</f>
        <v>2</v>
      </c>
      <c r="E82" s="98">
        <v>2</v>
      </c>
      <c r="F82" s="98"/>
      <c r="G82" s="90"/>
      <c r="H82" s="90"/>
      <c r="I82" s="91">
        <f t="shared" ref="I82:I83" si="97">IFERROR(TRUNC((H82+G82),2),"")</f>
        <v>0</v>
      </c>
      <c r="J82" s="90">
        <f t="shared" ref="J82:J83" si="98">IFERROR(TRUNC(G82*(1+M82),2),"")</f>
        <v>0</v>
      </c>
      <c r="K82" s="90">
        <f t="shared" ref="K82:K83" si="99">IFERROR(TRUNC(H82*(1+N82),2),"")</f>
        <v>0</v>
      </c>
      <c r="L82" s="91">
        <f t="shared" ref="L82:L83" si="100">IFERROR(TRUNC((K82+J82),2),"")</f>
        <v>0</v>
      </c>
      <c r="M82" s="92"/>
      <c r="N82" s="92"/>
      <c r="O82" s="90">
        <f>IFERROR(TRUNC((J82*D82),2),"")</f>
        <v>0</v>
      </c>
      <c r="P82" s="90">
        <f>IFERROR(TRUNC((K82*D82),2),"")</f>
        <v>0</v>
      </c>
      <c r="Q82" s="91">
        <f t="shared" ref="Q82:Q83" si="101">IFERROR(TRUNC((O82+P82),2),"")</f>
        <v>0</v>
      </c>
      <c r="R82" s="93" t="str">
        <f>IFERROR((Q82/$Q$249),"")</f>
        <v/>
      </c>
      <c r="S82" s="29" t="str">
        <f t="shared" si="91"/>
        <v>06.04.01</v>
      </c>
      <c r="W82" s="11">
        <f t="shared" si="79"/>
        <v>0</v>
      </c>
    </row>
    <row r="83" spans="1:23" ht="114.75" x14ac:dyDescent="0.2">
      <c r="A83" s="94" t="s">
        <v>264</v>
      </c>
      <c r="B83" s="95" t="s">
        <v>437</v>
      </c>
      <c r="C83" s="96" t="s">
        <v>9</v>
      </c>
      <c r="D83" s="97">
        <f>SUM(E83:F83)</f>
        <v>2</v>
      </c>
      <c r="E83" s="98">
        <v>2</v>
      </c>
      <c r="F83" s="98"/>
      <c r="G83" s="90"/>
      <c r="H83" s="90"/>
      <c r="I83" s="91">
        <f t="shared" si="97"/>
        <v>0</v>
      </c>
      <c r="J83" s="90">
        <f t="shared" si="98"/>
        <v>0</v>
      </c>
      <c r="K83" s="90">
        <f t="shared" si="99"/>
        <v>0</v>
      </c>
      <c r="L83" s="91">
        <f t="shared" si="100"/>
        <v>0</v>
      </c>
      <c r="M83" s="92"/>
      <c r="N83" s="92"/>
      <c r="O83" s="90">
        <f>IFERROR(TRUNC((J83*D83),2),"")</f>
        <v>0</v>
      </c>
      <c r="P83" s="90">
        <f>IFERROR(TRUNC((K83*D83),2),"")</f>
        <v>0</v>
      </c>
      <c r="Q83" s="91">
        <f t="shared" si="101"/>
        <v>0</v>
      </c>
      <c r="R83" s="93" t="str">
        <f>IFERROR((Q83/$Q$249),"")</f>
        <v/>
      </c>
      <c r="S83" s="29" t="str">
        <f t="shared" si="91"/>
        <v>06.04.02</v>
      </c>
      <c r="W83" s="11">
        <f t="shared" si="79"/>
        <v>0</v>
      </c>
    </row>
    <row r="84" spans="1:23" x14ac:dyDescent="0.2">
      <c r="A84" s="109"/>
      <c r="B84" s="110"/>
      <c r="C84" s="111"/>
      <c r="D84" s="112"/>
      <c r="E84" s="113"/>
      <c r="F84" s="113"/>
      <c r="G84" s="113"/>
      <c r="H84" s="113"/>
      <c r="I84" s="113"/>
      <c r="J84" s="113"/>
      <c r="K84" s="113"/>
      <c r="L84" s="113"/>
      <c r="M84" s="114"/>
      <c r="N84" s="113"/>
      <c r="O84" s="114"/>
      <c r="P84" s="114"/>
      <c r="Q84" s="114"/>
      <c r="R84" s="115"/>
      <c r="S84" s="29">
        <f t="shared" si="91"/>
        <v>0</v>
      </c>
      <c r="W84" s="11">
        <f t="shared" si="79"/>
        <v>0</v>
      </c>
    </row>
    <row r="85" spans="1:23" x14ac:dyDescent="0.2">
      <c r="A85" s="101"/>
      <c r="B85" s="102"/>
      <c r="C85" s="103"/>
      <c r="D85" s="104"/>
      <c r="E85" s="8"/>
      <c r="F85" s="8"/>
      <c r="G85" s="8"/>
      <c r="H85" s="8"/>
      <c r="I85" s="8"/>
      <c r="J85" s="8"/>
      <c r="K85" s="8"/>
      <c r="L85" s="65"/>
      <c r="M85" s="65"/>
      <c r="N85" s="65" t="s">
        <v>24</v>
      </c>
      <c r="O85" s="106">
        <f>SUM(O72:O84)</f>
        <v>0</v>
      </c>
      <c r="P85" s="106">
        <f>SUM(P72:P84)</f>
        <v>0</v>
      </c>
      <c r="Q85" s="107">
        <f>SUM(Q72:Q84)</f>
        <v>0</v>
      </c>
      <c r="R85" s="108" t="str">
        <f>IFERROR((Q85/$Q$249),"")</f>
        <v/>
      </c>
      <c r="S85" s="29">
        <f t="shared" si="91"/>
        <v>0</v>
      </c>
      <c r="W85" s="11">
        <f t="shared" si="79"/>
        <v>0</v>
      </c>
    </row>
    <row r="86" spans="1:23" x14ac:dyDescent="0.2">
      <c r="A86" s="116"/>
      <c r="B86" s="117"/>
      <c r="C86" s="118"/>
      <c r="D86" s="119"/>
      <c r="E86" s="120"/>
      <c r="F86" s="120"/>
      <c r="G86" s="120"/>
      <c r="H86" s="120"/>
      <c r="I86" s="120"/>
      <c r="J86" s="120"/>
      <c r="K86" s="120"/>
      <c r="L86" s="120"/>
      <c r="M86" s="121"/>
      <c r="N86" s="120"/>
      <c r="O86" s="40"/>
      <c r="P86" s="40"/>
      <c r="Q86" s="120"/>
      <c r="R86" s="122"/>
      <c r="S86" s="29">
        <f t="shared" si="91"/>
        <v>0</v>
      </c>
      <c r="T86" s="57" t="s">
        <v>42</v>
      </c>
      <c r="U86" s="56" t="s">
        <v>44</v>
      </c>
      <c r="V86" s="57" t="s">
        <v>187</v>
      </c>
      <c r="W86" s="11">
        <f t="shared" si="79"/>
        <v>0</v>
      </c>
    </row>
    <row r="87" spans="1:23" x14ac:dyDescent="0.2">
      <c r="A87" s="78" t="s">
        <v>31</v>
      </c>
      <c r="B87" s="79" t="s">
        <v>138</v>
      </c>
      <c r="C87" s="79"/>
      <c r="D87" s="80"/>
      <c r="E87" s="79"/>
      <c r="F87" s="79"/>
      <c r="G87" s="79"/>
      <c r="H87" s="79"/>
      <c r="I87" s="79"/>
      <c r="J87" s="79"/>
      <c r="K87" s="79"/>
      <c r="L87" s="79"/>
      <c r="M87" s="81"/>
      <c r="N87" s="81"/>
      <c r="O87" s="82"/>
      <c r="P87" s="83"/>
      <c r="Q87" s="83"/>
      <c r="R87" s="83"/>
      <c r="S87" s="29" t="str">
        <f t="shared" si="91"/>
        <v>07</v>
      </c>
      <c r="T87" s="151">
        <f>O91</f>
        <v>0</v>
      </c>
      <c r="U87" s="151">
        <f t="shared" ref="U87:V87" si="102">P91</f>
        <v>0</v>
      </c>
      <c r="V87" s="151">
        <f t="shared" si="102"/>
        <v>0</v>
      </c>
      <c r="W87" s="11">
        <f t="shared" ref="W87:W92" si="103">O87+P87-Q87</f>
        <v>0</v>
      </c>
    </row>
    <row r="88" spans="1:23" x14ac:dyDescent="0.2">
      <c r="A88" s="84" t="s">
        <v>117</v>
      </c>
      <c r="B88" s="85" t="s">
        <v>365</v>
      </c>
      <c r="C88" s="85"/>
      <c r="D88" s="86"/>
      <c r="E88" s="85"/>
      <c r="F88" s="85"/>
      <c r="G88" s="85"/>
      <c r="H88" s="85"/>
      <c r="I88" s="85"/>
      <c r="J88" s="85"/>
      <c r="K88" s="85"/>
      <c r="L88" s="85"/>
      <c r="M88" s="87"/>
      <c r="N88" s="87"/>
      <c r="O88" s="88"/>
      <c r="P88" s="89"/>
      <c r="Q88" s="89"/>
      <c r="R88" s="89"/>
      <c r="S88" s="29" t="str">
        <f t="shared" si="91"/>
        <v>07.01</v>
      </c>
      <c r="U88" s="1"/>
      <c r="W88" s="172">
        <f t="shared" ref="W88" si="104">O88+P88-Q88</f>
        <v>0</v>
      </c>
    </row>
    <row r="89" spans="1:23" ht="38.25" x14ac:dyDescent="0.2">
      <c r="A89" s="94" t="s">
        <v>118</v>
      </c>
      <c r="B89" s="95" t="s">
        <v>366</v>
      </c>
      <c r="C89" s="96" t="s">
        <v>9</v>
      </c>
      <c r="D89" s="97">
        <f>SUM(E89:F89)</f>
        <v>2</v>
      </c>
      <c r="E89" s="98">
        <v>2</v>
      </c>
      <c r="F89" s="98"/>
      <c r="G89" s="90"/>
      <c r="H89" s="90"/>
      <c r="I89" s="91">
        <f t="shared" ref="I89" si="105">IFERROR(TRUNC((H89+G89),2),"")</f>
        <v>0</v>
      </c>
      <c r="J89" s="90">
        <f t="shared" ref="J89" si="106">IFERROR(TRUNC(G89*(1+M89),2),"")</f>
        <v>0</v>
      </c>
      <c r="K89" s="90">
        <f t="shared" ref="K89" si="107">IFERROR(TRUNC(H89*(1+N89),2),"")</f>
        <v>0</v>
      </c>
      <c r="L89" s="91">
        <f t="shared" ref="L89" si="108">IFERROR(TRUNC((K89+J89),2),"")</f>
        <v>0</v>
      </c>
      <c r="M89" s="92"/>
      <c r="N89" s="92"/>
      <c r="O89" s="90">
        <f>IFERROR(TRUNC((J89*D89),2),"")</f>
        <v>0</v>
      </c>
      <c r="P89" s="90">
        <f>IFERROR(TRUNC((K89*D89),2),"")</f>
        <v>0</v>
      </c>
      <c r="Q89" s="91">
        <f t="shared" ref="Q89" si="109">IFERROR(TRUNC((O89+P89),2),"")</f>
        <v>0</v>
      </c>
      <c r="R89" s="93" t="str">
        <f>IFERROR((Q89/$Q$249),"")</f>
        <v/>
      </c>
      <c r="S89" s="29" t="str">
        <f t="shared" si="91"/>
        <v>07.01.01</v>
      </c>
      <c r="W89" s="172">
        <f t="shared" ref="W89" si="110">O89+P89-Q89</f>
        <v>0</v>
      </c>
    </row>
    <row r="90" spans="1:23" x14ac:dyDescent="0.2">
      <c r="A90" s="109"/>
      <c r="B90" s="110"/>
      <c r="C90" s="111"/>
      <c r="D90" s="112"/>
      <c r="E90" s="113"/>
      <c r="F90" s="113"/>
      <c r="G90" s="113"/>
      <c r="H90" s="113"/>
      <c r="I90" s="113"/>
      <c r="J90" s="113"/>
      <c r="K90" s="113"/>
      <c r="L90" s="113"/>
      <c r="M90" s="114"/>
      <c r="N90" s="113"/>
      <c r="O90" s="114"/>
      <c r="P90" s="114"/>
      <c r="Q90" s="114"/>
      <c r="R90" s="115"/>
      <c r="S90" s="29">
        <f t="shared" si="91"/>
        <v>0</v>
      </c>
      <c r="U90" s="1"/>
      <c r="W90" s="11">
        <f t="shared" si="103"/>
        <v>0</v>
      </c>
    </row>
    <row r="91" spans="1:23" x14ac:dyDescent="0.2">
      <c r="A91" s="101"/>
      <c r="B91" s="102"/>
      <c r="C91" s="103"/>
      <c r="D91" s="104"/>
      <c r="E91" s="8"/>
      <c r="F91" s="8"/>
      <c r="G91" s="8"/>
      <c r="H91" s="8"/>
      <c r="I91" s="8"/>
      <c r="J91" s="8"/>
      <c r="K91" s="8"/>
      <c r="L91" s="65"/>
      <c r="M91" s="65"/>
      <c r="N91" s="65" t="s">
        <v>24</v>
      </c>
      <c r="O91" s="106">
        <f>SUM(O87:O90)</f>
        <v>0</v>
      </c>
      <c r="P91" s="106">
        <f>SUM(P87:P90)</f>
        <v>0</v>
      </c>
      <c r="Q91" s="107">
        <f>SUM(Q87:Q90)</f>
        <v>0</v>
      </c>
      <c r="R91" s="108" t="str">
        <f>IFERROR((Q91/$Q$249),"")</f>
        <v/>
      </c>
      <c r="S91" s="29">
        <f t="shared" si="91"/>
        <v>0</v>
      </c>
      <c r="W91" s="11">
        <f t="shared" si="103"/>
        <v>0</v>
      </c>
    </row>
    <row r="92" spans="1:23" x14ac:dyDescent="0.2">
      <c r="A92" s="116"/>
      <c r="B92" s="117"/>
      <c r="C92" s="118"/>
      <c r="D92" s="119"/>
      <c r="E92" s="120"/>
      <c r="F92" s="120"/>
      <c r="G92" s="120"/>
      <c r="H92" s="120"/>
      <c r="I92" s="120"/>
      <c r="J92" s="120"/>
      <c r="K92" s="120"/>
      <c r="L92" s="120"/>
      <c r="M92" s="121"/>
      <c r="N92" s="120"/>
      <c r="O92" s="40"/>
      <c r="P92" s="40"/>
      <c r="Q92" s="120"/>
      <c r="R92" s="122"/>
      <c r="S92" s="29">
        <f t="shared" si="91"/>
        <v>0</v>
      </c>
      <c r="T92" s="57" t="s">
        <v>42</v>
      </c>
      <c r="U92" s="56" t="s">
        <v>44</v>
      </c>
      <c r="V92" s="57" t="s">
        <v>187</v>
      </c>
      <c r="W92" s="11">
        <f t="shared" si="103"/>
        <v>0</v>
      </c>
    </row>
    <row r="93" spans="1:23" ht="25.5" x14ac:dyDescent="0.2">
      <c r="A93" s="78" t="s">
        <v>32</v>
      </c>
      <c r="B93" s="79" t="s">
        <v>257</v>
      </c>
      <c r="C93" s="79"/>
      <c r="D93" s="80"/>
      <c r="E93" s="79"/>
      <c r="F93" s="79"/>
      <c r="G93" s="79"/>
      <c r="H93" s="79"/>
      <c r="I93" s="79"/>
      <c r="J93" s="79"/>
      <c r="K93" s="79"/>
      <c r="L93" s="79"/>
      <c r="M93" s="81"/>
      <c r="N93" s="81"/>
      <c r="O93" s="82"/>
      <c r="P93" s="83"/>
      <c r="Q93" s="83"/>
      <c r="R93" s="83"/>
      <c r="S93" s="29" t="str">
        <f t="shared" si="91"/>
        <v>08</v>
      </c>
      <c r="T93" s="151">
        <f>O117</f>
        <v>0</v>
      </c>
      <c r="U93" s="151">
        <f t="shared" ref="U93:V93" si="111">P117</f>
        <v>0</v>
      </c>
      <c r="V93" s="151">
        <f t="shared" si="111"/>
        <v>0</v>
      </c>
      <c r="W93" s="11">
        <f t="shared" ref="W93:W104" si="112">O93+P93-Q93</f>
        <v>0</v>
      </c>
    </row>
    <row r="94" spans="1:23" x14ac:dyDescent="0.2">
      <c r="A94" s="84" t="s">
        <v>202</v>
      </c>
      <c r="B94" s="85" t="s">
        <v>39</v>
      </c>
      <c r="C94" s="85"/>
      <c r="D94" s="86"/>
      <c r="E94" s="85"/>
      <c r="F94" s="85"/>
      <c r="G94" s="85"/>
      <c r="H94" s="85"/>
      <c r="I94" s="85"/>
      <c r="J94" s="85"/>
      <c r="K94" s="85"/>
      <c r="L94" s="85"/>
      <c r="M94" s="87"/>
      <c r="N94" s="87"/>
      <c r="O94" s="88"/>
      <c r="P94" s="89"/>
      <c r="Q94" s="89"/>
      <c r="R94" s="89"/>
      <c r="S94" s="29" t="str">
        <f t="shared" si="91"/>
        <v>08.01</v>
      </c>
      <c r="U94" s="1"/>
      <c r="W94" s="11">
        <f t="shared" si="112"/>
        <v>0</v>
      </c>
    </row>
    <row r="95" spans="1:23" ht="51" x14ac:dyDescent="0.2">
      <c r="A95" s="94" t="s">
        <v>203</v>
      </c>
      <c r="B95" s="95" t="s">
        <v>191</v>
      </c>
      <c r="C95" s="96" t="s">
        <v>8</v>
      </c>
      <c r="D95" s="97">
        <f t="shared" ref="D95:D96" si="113">SUM(E95:F95)</f>
        <v>493</v>
      </c>
      <c r="E95" s="98">
        <v>493</v>
      </c>
      <c r="F95" s="98"/>
      <c r="G95" s="90"/>
      <c r="H95" s="90"/>
      <c r="I95" s="91">
        <f t="shared" ref="I95:I97" si="114">IFERROR(TRUNC((H95+G95),2),"")</f>
        <v>0</v>
      </c>
      <c r="J95" s="90">
        <f t="shared" ref="J95:J97" si="115">IFERROR(TRUNC(G95*(1+M95),2),"")</f>
        <v>0</v>
      </c>
      <c r="K95" s="90">
        <f t="shared" ref="K95:K97" si="116">IFERROR(TRUNC(H95*(1+N95),2),"")</f>
        <v>0</v>
      </c>
      <c r="L95" s="91">
        <f t="shared" ref="L95:L97" si="117">IFERROR(TRUNC((K95+J95),2),"")</f>
        <v>0</v>
      </c>
      <c r="M95" s="92"/>
      <c r="N95" s="92"/>
      <c r="O95" s="90">
        <f t="shared" ref="O95:O97" si="118">IFERROR(TRUNC((J95*D95),2),"")</f>
        <v>0</v>
      </c>
      <c r="P95" s="90">
        <f t="shared" ref="P95:P97" si="119">IFERROR(TRUNC((K95*D95),2),"")</f>
        <v>0</v>
      </c>
      <c r="Q95" s="91">
        <f t="shared" ref="Q95:Q97" si="120">IFERROR(TRUNC((O95+P95),2),"")</f>
        <v>0</v>
      </c>
      <c r="R95" s="93" t="str">
        <f>IFERROR((Q95/$Q$249),"")</f>
        <v/>
      </c>
      <c r="S95" s="29" t="str">
        <f t="shared" si="91"/>
        <v>08.01.01</v>
      </c>
      <c r="U95" s="43"/>
      <c r="W95" s="11">
        <f t="shared" si="112"/>
        <v>0</v>
      </c>
    </row>
    <row r="96" spans="1:23" ht="51" x14ac:dyDescent="0.2">
      <c r="A96" s="94" t="s">
        <v>204</v>
      </c>
      <c r="B96" s="95" t="s">
        <v>192</v>
      </c>
      <c r="C96" s="96" t="s">
        <v>8</v>
      </c>
      <c r="D96" s="97">
        <f t="shared" si="113"/>
        <v>65</v>
      </c>
      <c r="E96" s="98">
        <v>65</v>
      </c>
      <c r="F96" s="98"/>
      <c r="G96" s="90"/>
      <c r="H96" s="90"/>
      <c r="I96" s="91">
        <f t="shared" si="114"/>
        <v>0</v>
      </c>
      <c r="J96" s="90">
        <f t="shared" si="115"/>
        <v>0</v>
      </c>
      <c r="K96" s="90">
        <f t="shared" si="116"/>
        <v>0</v>
      </c>
      <c r="L96" s="91">
        <f t="shared" si="117"/>
        <v>0</v>
      </c>
      <c r="M96" s="92"/>
      <c r="N96" s="92"/>
      <c r="O96" s="90">
        <f t="shared" si="118"/>
        <v>0</v>
      </c>
      <c r="P96" s="90">
        <f t="shared" si="119"/>
        <v>0</v>
      </c>
      <c r="Q96" s="91">
        <f t="shared" si="120"/>
        <v>0</v>
      </c>
      <c r="R96" s="93" t="str">
        <f>IFERROR((Q96/$Q$249),"")</f>
        <v/>
      </c>
      <c r="S96" s="29" t="str">
        <f t="shared" si="91"/>
        <v>08.01.02</v>
      </c>
      <c r="W96" s="11">
        <f t="shared" si="112"/>
        <v>0</v>
      </c>
    </row>
    <row r="97" spans="1:23" ht="51" x14ac:dyDescent="0.2">
      <c r="A97" s="94" t="s">
        <v>213</v>
      </c>
      <c r="B97" s="95" t="s">
        <v>438</v>
      </c>
      <c r="C97" s="96" t="s">
        <v>8</v>
      </c>
      <c r="D97" s="97">
        <f>SUM(E97:F97)</f>
        <v>243</v>
      </c>
      <c r="E97" s="98">
        <v>243</v>
      </c>
      <c r="F97" s="98"/>
      <c r="G97" s="90"/>
      <c r="H97" s="90"/>
      <c r="I97" s="91">
        <f t="shared" si="114"/>
        <v>0</v>
      </c>
      <c r="J97" s="90">
        <f t="shared" si="115"/>
        <v>0</v>
      </c>
      <c r="K97" s="90">
        <f t="shared" si="116"/>
        <v>0</v>
      </c>
      <c r="L97" s="91">
        <f t="shared" si="117"/>
        <v>0</v>
      </c>
      <c r="M97" s="92"/>
      <c r="N97" s="92"/>
      <c r="O97" s="90">
        <f t="shared" si="118"/>
        <v>0</v>
      </c>
      <c r="P97" s="90">
        <f t="shared" si="119"/>
        <v>0</v>
      </c>
      <c r="Q97" s="91">
        <f t="shared" si="120"/>
        <v>0</v>
      </c>
      <c r="R97" s="93" t="str">
        <f>IFERROR((Q97/$Q$249),"")</f>
        <v/>
      </c>
      <c r="S97" s="29" t="str">
        <f t="shared" si="91"/>
        <v>08.01.03</v>
      </c>
      <c r="W97" s="11">
        <f t="shared" si="112"/>
        <v>0</v>
      </c>
    </row>
    <row r="98" spans="1:23" ht="51" x14ac:dyDescent="0.2">
      <c r="A98" s="94" t="s">
        <v>440</v>
      </c>
      <c r="B98" s="95" t="s">
        <v>439</v>
      </c>
      <c r="C98" s="96" t="s">
        <v>8</v>
      </c>
      <c r="D98" s="97">
        <f>SUM(E98:F98)</f>
        <v>116</v>
      </c>
      <c r="E98" s="98">
        <v>116</v>
      </c>
      <c r="F98" s="98"/>
      <c r="G98" s="90"/>
      <c r="H98" s="90"/>
      <c r="I98" s="91">
        <f t="shared" ref="I98" si="121">IFERROR(TRUNC((H98+G98),2),"")</f>
        <v>0</v>
      </c>
      <c r="J98" s="90">
        <f t="shared" ref="J98" si="122">IFERROR(TRUNC(G98*(1+M98),2),"")</f>
        <v>0</v>
      </c>
      <c r="K98" s="90">
        <f t="shared" ref="K98" si="123">IFERROR(TRUNC(H98*(1+N98),2),"")</f>
        <v>0</v>
      </c>
      <c r="L98" s="91">
        <f t="shared" ref="L98" si="124">IFERROR(TRUNC((K98+J98),2),"")</f>
        <v>0</v>
      </c>
      <c r="M98" s="92"/>
      <c r="N98" s="92"/>
      <c r="O98" s="90">
        <f t="shared" ref="O98" si="125">IFERROR(TRUNC((J98*D98),2),"")</f>
        <v>0</v>
      </c>
      <c r="P98" s="90">
        <f t="shared" ref="P98" si="126">IFERROR(TRUNC((K98*D98),2),"")</f>
        <v>0</v>
      </c>
      <c r="Q98" s="91">
        <f t="shared" ref="Q98" si="127">IFERROR(TRUNC((O98+P98),2),"")</f>
        <v>0</v>
      </c>
      <c r="R98" s="93" t="str">
        <f>IFERROR((Q98/$Q$249),"")</f>
        <v/>
      </c>
      <c r="S98" s="29" t="str">
        <f t="shared" si="91"/>
        <v>08.01.04</v>
      </c>
      <c r="W98" s="172">
        <f t="shared" ref="W98" si="128">O98+P98-Q98</f>
        <v>0</v>
      </c>
    </row>
    <row r="99" spans="1:23" x14ac:dyDescent="0.2">
      <c r="A99" s="84" t="s">
        <v>205</v>
      </c>
      <c r="B99" s="85" t="s">
        <v>258</v>
      </c>
      <c r="C99" s="85"/>
      <c r="D99" s="86"/>
      <c r="E99" s="85"/>
      <c r="F99" s="85"/>
      <c r="G99" s="85"/>
      <c r="H99" s="85"/>
      <c r="I99" s="85"/>
      <c r="J99" s="85"/>
      <c r="K99" s="85"/>
      <c r="L99" s="85"/>
      <c r="M99" s="87"/>
      <c r="N99" s="87"/>
      <c r="O99" s="88"/>
      <c r="P99" s="89"/>
      <c r="Q99" s="89"/>
      <c r="R99" s="89"/>
      <c r="S99" s="29" t="str">
        <f t="shared" si="91"/>
        <v>08.02</v>
      </c>
      <c r="U99" s="1"/>
      <c r="W99" s="11">
        <f t="shared" si="112"/>
        <v>0</v>
      </c>
    </row>
    <row r="100" spans="1:23" ht="76.5" x14ac:dyDescent="0.2">
      <c r="A100" s="94" t="s">
        <v>206</v>
      </c>
      <c r="B100" s="95" t="s">
        <v>256</v>
      </c>
      <c r="C100" s="96" t="s">
        <v>8</v>
      </c>
      <c r="D100" s="97">
        <f t="shared" ref="D100" si="129">SUM(E100:F100)</f>
        <v>184</v>
      </c>
      <c r="E100" s="98">
        <v>184</v>
      </c>
      <c r="F100" s="98"/>
      <c r="G100" s="90"/>
      <c r="H100" s="90"/>
      <c r="I100" s="91">
        <f t="shared" ref="I100" si="130">IFERROR(TRUNC((H100+G100),2),"")</f>
        <v>0</v>
      </c>
      <c r="J100" s="90">
        <f t="shared" ref="J100" si="131">IFERROR(TRUNC(G100*(1+M100),2),"")</f>
        <v>0</v>
      </c>
      <c r="K100" s="90">
        <f t="shared" ref="K100" si="132">IFERROR(TRUNC(H100*(1+N100),2),"")</f>
        <v>0</v>
      </c>
      <c r="L100" s="91">
        <f t="shared" ref="L100" si="133">IFERROR(TRUNC((K100+J100),2),"")</f>
        <v>0</v>
      </c>
      <c r="M100" s="92"/>
      <c r="N100" s="92"/>
      <c r="O100" s="90">
        <f>IFERROR(TRUNC((J100*D100),2),"")</f>
        <v>0</v>
      </c>
      <c r="P100" s="90">
        <f>IFERROR(TRUNC((K100*D100),2),"")</f>
        <v>0</v>
      </c>
      <c r="Q100" s="91">
        <f t="shared" ref="Q100" si="134">IFERROR(TRUNC((O100+P100),2),"")</f>
        <v>0</v>
      </c>
      <c r="R100" s="93" t="str">
        <f>IFERROR((Q100/$Q$249),"")</f>
        <v/>
      </c>
      <c r="S100" s="29" t="str">
        <f t="shared" si="91"/>
        <v>08.02.01</v>
      </c>
      <c r="U100" s="43"/>
      <c r="W100" s="11">
        <f t="shared" si="112"/>
        <v>0</v>
      </c>
    </row>
    <row r="101" spans="1:23" x14ac:dyDescent="0.2">
      <c r="A101" s="84" t="s">
        <v>265</v>
      </c>
      <c r="B101" s="85" t="s">
        <v>7</v>
      </c>
      <c r="C101" s="85"/>
      <c r="D101" s="86"/>
      <c r="E101" s="85"/>
      <c r="F101" s="85"/>
      <c r="G101" s="85"/>
      <c r="H101" s="85"/>
      <c r="I101" s="85"/>
      <c r="J101" s="85"/>
      <c r="K101" s="85"/>
      <c r="L101" s="85"/>
      <c r="M101" s="87"/>
      <c r="N101" s="87"/>
      <c r="O101" s="88"/>
      <c r="P101" s="89"/>
      <c r="Q101" s="89"/>
      <c r="R101" s="89"/>
      <c r="S101" s="29" t="str">
        <f t="shared" si="91"/>
        <v>08.03</v>
      </c>
      <c r="U101" s="1"/>
      <c r="W101" s="11">
        <f t="shared" si="112"/>
        <v>0</v>
      </c>
    </row>
    <row r="102" spans="1:23" ht="76.5" x14ac:dyDescent="0.2">
      <c r="A102" s="94" t="s">
        <v>266</v>
      </c>
      <c r="B102" s="95" t="s">
        <v>193</v>
      </c>
      <c r="C102" s="96" t="s">
        <v>8</v>
      </c>
      <c r="D102" s="97">
        <f>SUM(E102:F102)</f>
        <v>6030</v>
      </c>
      <c r="E102" s="98">
        <v>6030</v>
      </c>
      <c r="F102" s="98"/>
      <c r="G102" s="90"/>
      <c r="H102" s="90"/>
      <c r="I102" s="91">
        <f t="shared" ref="I102:I104" si="135">IFERROR(TRUNC((H102+G102),2),"")</f>
        <v>0</v>
      </c>
      <c r="J102" s="90">
        <f t="shared" ref="J102:J104" si="136">IFERROR(TRUNC(G102*(1+M102),2),"")</f>
        <v>0</v>
      </c>
      <c r="K102" s="90">
        <f t="shared" ref="K102:K104" si="137">IFERROR(TRUNC(H102*(1+N102),2),"")</f>
        <v>0</v>
      </c>
      <c r="L102" s="91">
        <f t="shared" ref="L102:L104" si="138">IFERROR(TRUNC((K102+J102),2),"")</f>
        <v>0</v>
      </c>
      <c r="M102" s="92"/>
      <c r="N102" s="92"/>
      <c r="O102" s="90">
        <f t="shared" ref="O102:O104" si="139">IFERROR(TRUNC((J102*D102),2),"")</f>
        <v>0</v>
      </c>
      <c r="P102" s="90">
        <f t="shared" ref="P102:P104" si="140">IFERROR(TRUNC((K102*D102),2),"")</f>
        <v>0</v>
      </c>
      <c r="Q102" s="91">
        <f t="shared" ref="Q102:Q104" si="141">IFERROR(TRUNC((O102+P102),2),"")</f>
        <v>0</v>
      </c>
      <c r="R102" s="93" t="str">
        <f>IFERROR((Q102/$Q$249),"")</f>
        <v/>
      </c>
      <c r="S102" s="29" t="str">
        <f t="shared" si="91"/>
        <v>08.03.01</v>
      </c>
      <c r="W102" s="11">
        <f t="shared" si="112"/>
        <v>0</v>
      </c>
    </row>
    <row r="103" spans="1:23" ht="76.5" x14ac:dyDescent="0.2">
      <c r="A103" s="94" t="s">
        <v>267</v>
      </c>
      <c r="B103" s="95" t="s">
        <v>194</v>
      </c>
      <c r="C103" s="96" t="s">
        <v>8</v>
      </c>
      <c r="D103" s="97">
        <f t="shared" ref="D103:D104" si="142">SUM(E103:F103)</f>
        <v>96</v>
      </c>
      <c r="E103" s="98">
        <v>96</v>
      </c>
      <c r="F103" s="98"/>
      <c r="G103" s="90"/>
      <c r="H103" s="90"/>
      <c r="I103" s="91">
        <f t="shared" si="135"/>
        <v>0</v>
      </c>
      <c r="J103" s="90">
        <f t="shared" si="136"/>
        <v>0</v>
      </c>
      <c r="K103" s="90">
        <f t="shared" si="137"/>
        <v>0</v>
      </c>
      <c r="L103" s="91">
        <f t="shared" si="138"/>
        <v>0</v>
      </c>
      <c r="M103" s="92"/>
      <c r="N103" s="92"/>
      <c r="O103" s="90">
        <f t="shared" si="139"/>
        <v>0</v>
      </c>
      <c r="P103" s="90">
        <f t="shared" si="140"/>
        <v>0</v>
      </c>
      <c r="Q103" s="91">
        <f t="shared" si="141"/>
        <v>0</v>
      </c>
      <c r="R103" s="93" t="str">
        <f>IFERROR((Q103/$Q$249),"")</f>
        <v/>
      </c>
      <c r="S103" s="29" t="str">
        <f t="shared" si="91"/>
        <v>08.03.02</v>
      </c>
      <c r="W103" s="11">
        <f t="shared" si="112"/>
        <v>0</v>
      </c>
    </row>
    <row r="104" spans="1:23" ht="63.75" x14ac:dyDescent="0.2">
      <c r="A104" s="94" t="s">
        <v>268</v>
      </c>
      <c r="B104" s="95" t="s">
        <v>167</v>
      </c>
      <c r="C104" s="96" t="s">
        <v>8</v>
      </c>
      <c r="D104" s="97">
        <f t="shared" si="142"/>
        <v>3658</v>
      </c>
      <c r="E104" s="98">
        <v>3658</v>
      </c>
      <c r="F104" s="98"/>
      <c r="G104" s="90"/>
      <c r="H104" s="90"/>
      <c r="I104" s="91">
        <f t="shared" si="135"/>
        <v>0</v>
      </c>
      <c r="J104" s="90">
        <f t="shared" si="136"/>
        <v>0</v>
      </c>
      <c r="K104" s="90">
        <f t="shared" si="137"/>
        <v>0</v>
      </c>
      <c r="L104" s="91">
        <f t="shared" si="138"/>
        <v>0</v>
      </c>
      <c r="M104" s="92"/>
      <c r="N104" s="92"/>
      <c r="O104" s="90">
        <f t="shared" si="139"/>
        <v>0</v>
      </c>
      <c r="P104" s="90">
        <f t="shared" si="140"/>
        <v>0</v>
      </c>
      <c r="Q104" s="91">
        <f t="shared" si="141"/>
        <v>0</v>
      </c>
      <c r="R104" s="93" t="str">
        <f>IFERROR((Q104/$Q$249),"")</f>
        <v/>
      </c>
      <c r="S104" s="29" t="str">
        <f t="shared" si="91"/>
        <v>08.03.03</v>
      </c>
      <c r="W104" s="11">
        <f t="shared" si="112"/>
        <v>0</v>
      </c>
    </row>
    <row r="105" spans="1:23" x14ac:dyDescent="0.2">
      <c r="A105" s="84" t="s">
        <v>269</v>
      </c>
      <c r="B105" s="85" t="s">
        <v>36</v>
      </c>
      <c r="C105" s="85"/>
      <c r="D105" s="86"/>
      <c r="E105" s="85"/>
      <c r="F105" s="85"/>
      <c r="G105" s="85"/>
      <c r="H105" s="85"/>
      <c r="I105" s="85"/>
      <c r="J105" s="85"/>
      <c r="K105" s="85"/>
      <c r="L105" s="85"/>
      <c r="M105" s="87"/>
      <c r="N105" s="87"/>
      <c r="O105" s="88"/>
      <c r="P105" s="89"/>
      <c r="Q105" s="89"/>
      <c r="R105" s="89"/>
      <c r="S105" s="29" t="str">
        <f t="shared" si="91"/>
        <v>08.04</v>
      </c>
      <c r="U105" s="1"/>
      <c r="W105" s="11">
        <f t="shared" ref="W105:W128" si="143">O105+P105-Q105</f>
        <v>0</v>
      </c>
    </row>
    <row r="106" spans="1:23" ht="63.75" x14ac:dyDescent="0.2">
      <c r="A106" s="94" t="s">
        <v>270</v>
      </c>
      <c r="B106" s="95" t="s">
        <v>195</v>
      </c>
      <c r="C106" s="96" t="s">
        <v>10</v>
      </c>
      <c r="D106" s="97">
        <f t="shared" ref="D106:D108" si="144">SUM(E106:F106)</f>
        <v>546</v>
      </c>
      <c r="E106" s="98">
        <v>546</v>
      </c>
      <c r="F106" s="98"/>
      <c r="G106" s="90"/>
      <c r="H106" s="90"/>
      <c r="I106" s="91">
        <f t="shared" ref="I106:I108" si="145">IFERROR(TRUNC((H106+G106),2),"")</f>
        <v>0</v>
      </c>
      <c r="J106" s="90">
        <f t="shared" ref="J106:J108" si="146">IFERROR(TRUNC(G106*(1+M106),2),"")</f>
        <v>0</v>
      </c>
      <c r="K106" s="90">
        <f t="shared" ref="K106:K108" si="147">IFERROR(TRUNC(H106*(1+N106),2),"")</f>
        <v>0</v>
      </c>
      <c r="L106" s="91">
        <f t="shared" ref="L106:L108" si="148">IFERROR(TRUNC((K106+J106),2),"")</f>
        <v>0</v>
      </c>
      <c r="M106" s="92"/>
      <c r="N106" s="92"/>
      <c r="O106" s="90">
        <f t="shared" ref="O106:O108" si="149">IFERROR(TRUNC((J106*D106),2),"")</f>
        <v>0</v>
      </c>
      <c r="P106" s="90">
        <f t="shared" ref="P106:P108" si="150">IFERROR(TRUNC((K106*D106),2),"")</f>
        <v>0</v>
      </c>
      <c r="Q106" s="91">
        <f t="shared" ref="Q106:Q108" si="151">IFERROR(TRUNC((O106+P106),2),"")</f>
        <v>0</v>
      </c>
      <c r="R106" s="93" t="str">
        <f>IFERROR((Q106/$Q$249),"")</f>
        <v/>
      </c>
      <c r="S106" s="29" t="str">
        <f t="shared" si="91"/>
        <v>08.04.01</v>
      </c>
      <c r="W106" s="11">
        <f t="shared" si="143"/>
        <v>0</v>
      </c>
    </row>
    <row r="107" spans="1:23" ht="63.75" x14ac:dyDescent="0.2">
      <c r="A107" s="94" t="s">
        <v>271</v>
      </c>
      <c r="B107" s="95" t="s">
        <v>196</v>
      </c>
      <c r="C107" s="96" t="s">
        <v>10</v>
      </c>
      <c r="D107" s="97">
        <f t="shared" si="144"/>
        <v>85</v>
      </c>
      <c r="E107" s="98">
        <v>85</v>
      </c>
      <c r="F107" s="98"/>
      <c r="G107" s="90"/>
      <c r="H107" s="90"/>
      <c r="I107" s="91">
        <f t="shared" si="145"/>
        <v>0</v>
      </c>
      <c r="J107" s="90">
        <f t="shared" si="146"/>
        <v>0</v>
      </c>
      <c r="K107" s="90">
        <f t="shared" si="147"/>
        <v>0</v>
      </c>
      <c r="L107" s="91">
        <f t="shared" si="148"/>
        <v>0</v>
      </c>
      <c r="M107" s="92"/>
      <c r="N107" s="92"/>
      <c r="O107" s="90">
        <f t="shared" si="149"/>
        <v>0</v>
      </c>
      <c r="P107" s="90">
        <f t="shared" si="150"/>
        <v>0</v>
      </c>
      <c r="Q107" s="91">
        <f t="shared" si="151"/>
        <v>0</v>
      </c>
      <c r="R107" s="93" t="str">
        <f>IFERROR((Q107/$Q$249),"")</f>
        <v/>
      </c>
      <c r="S107" s="29" t="str">
        <f t="shared" si="91"/>
        <v>08.04.02</v>
      </c>
      <c r="W107" s="11">
        <f t="shared" si="143"/>
        <v>0</v>
      </c>
    </row>
    <row r="108" spans="1:23" ht="38.25" x14ac:dyDescent="0.2">
      <c r="A108" s="94" t="s">
        <v>272</v>
      </c>
      <c r="B108" s="95" t="s">
        <v>197</v>
      </c>
      <c r="C108" s="96" t="s">
        <v>10</v>
      </c>
      <c r="D108" s="97">
        <f t="shared" si="144"/>
        <v>88</v>
      </c>
      <c r="E108" s="98">
        <v>88</v>
      </c>
      <c r="F108" s="98"/>
      <c r="G108" s="90"/>
      <c r="H108" s="90"/>
      <c r="I108" s="91">
        <f t="shared" si="145"/>
        <v>0</v>
      </c>
      <c r="J108" s="90">
        <f t="shared" si="146"/>
        <v>0</v>
      </c>
      <c r="K108" s="90">
        <f t="shared" si="147"/>
        <v>0</v>
      </c>
      <c r="L108" s="91">
        <f t="shared" si="148"/>
        <v>0</v>
      </c>
      <c r="M108" s="92"/>
      <c r="N108" s="92"/>
      <c r="O108" s="90">
        <f t="shared" si="149"/>
        <v>0</v>
      </c>
      <c r="P108" s="90">
        <f t="shared" si="150"/>
        <v>0</v>
      </c>
      <c r="Q108" s="91">
        <f t="shared" si="151"/>
        <v>0</v>
      </c>
      <c r="R108" s="93" t="str">
        <f>IFERROR((Q108/$Q$249),"")</f>
        <v/>
      </c>
      <c r="S108" s="29" t="str">
        <f t="shared" si="91"/>
        <v>08.04.03</v>
      </c>
      <c r="W108" s="11">
        <f t="shared" si="143"/>
        <v>0</v>
      </c>
    </row>
    <row r="109" spans="1:23" x14ac:dyDescent="0.2">
      <c r="A109" s="84" t="s">
        <v>207</v>
      </c>
      <c r="B109" s="85" t="s">
        <v>139</v>
      </c>
      <c r="C109" s="85"/>
      <c r="D109" s="86"/>
      <c r="E109" s="85"/>
      <c r="F109" s="85"/>
      <c r="G109" s="85"/>
      <c r="H109" s="85"/>
      <c r="I109" s="85"/>
      <c r="J109" s="85"/>
      <c r="K109" s="85"/>
      <c r="L109" s="85"/>
      <c r="M109" s="87"/>
      <c r="N109" s="87"/>
      <c r="O109" s="88"/>
      <c r="P109" s="89"/>
      <c r="Q109" s="89"/>
      <c r="R109" s="89"/>
      <c r="S109" s="29" t="str">
        <f t="shared" si="91"/>
        <v>08.05</v>
      </c>
      <c r="U109" s="1"/>
      <c r="W109" s="11">
        <f t="shared" si="143"/>
        <v>0</v>
      </c>
    </row>
    <row r="110" spans="1:23" ht="102" x14ac:dyDescent="0.2">
      <c r="A110" s="94" t="s">
        <v>208</v>
      </c>
      <c r="B110" s="95" t="s">
        <v>198</v>
      </c>
      <c r="C110" s="96" t="s">
        <v>10</v>
      </c>
      <c r="D110" s="97">
        <f t="shared" ref="D110" si="152">SUM(E110:F110)</f>
        <v>72</v>
      </c>
      <c r="E110" s="98">
        <v>72</v>
      </c>
      <c r="F110" s="98"/>
      <c r="G110" s="90"/>
      <c r="H110" s="90"/>
      <c r="I110" s="91">
        <f t="shared" ref="I110" si="153">IFERROR(TRUNC((H110+G110),2),"")</f>
        <v>0</v>
      </c>
      <c r="J110" s="90">
        <f t="shared" ref="J110" si="154">IFERROR(TRUNC(G110*(1+M110),2),"")</f>
        <v>0</v>
      </c>
      <c r="K110" s="90">
        <f t="shared" ref="K110" si="155">IFERROR(TRUNC(H110*(1+N110),2),"")</f>
        <v>0</v>
      </c>
      <c r="L110" s="91">
        <f t="shared" ref="L110" si="156">IFERROR(TRUNC((K110+J110),2),"")</f>
        <v>0</v>
      </c>
      <c r="M110" s="92"/>
      <c r="N110" s="92"/>
      <c r="O110" s="90">
        <f>IFERROR(TRUNC((J110*D110),2),"")</f>
        <v>0</v>
      </c>
      <c r="P110" s="90">
        <f>IFERROR(TRUNC((K110*D110),2),"")</f>
        <v>0</v>
      </c>
      <c r="Q110" s="91">
        <f t="shared" ref="Q110" si="157">IFERROR(TRUNC((O110+P110),2),"")</f>
        <v>0</v>
      </c>
      <c r="R110" s="93" t="str">
        <f>IFERROR((Q110/$Q$249),"")</f>
        <v/>
      </c>
      <c r="S110" s="29" t="str">
        <f t="shared" si="91"/>
        <v>08.05.01</v>
      </c>
      <c r="W110" s="11">
        <f t="shared" si="143"/>
        <v>0</v>
      </c>
    </row>
    <row r="111" spans="1:23" x14ac:dyDescent="0.2">
      <c r="A111" s="84" t="s">
        <v>273</v>
      </c>
      <c r="B111" s="85" t="s">
        <v>140</v>
      </c>
      <c r="C111" s="85"/>
      <c r="D111" s="86"/>
      <c r="E111" s="85"/>
      <c r="F111" s="85"/>
      <c r="G111" s="85"/>
      <c r="H111" s="85"/>
      <c r="I111" s="85"/>
      <c r="J111" s="85"/>
      <c r="K111" s="85"/>
      <c r="L111" s="85"/>
      <c r="M111" s="87"/>
      <c r="N111" s="87"/>
      <c r="O111" s="88"/>
      <c r="P111" s="89"/>
      <c r="Q111" s="89"/>
      <c r="R111" s="89"/>
      <c r="S111" s="29" t="str">
        <f t="shared" si="91"/>
        <v>08.06</v>
      </c>
      <c r="U111" s="1"/>
      <c r="W111" s="11">
        <f t="shared" si="143"/>
        <v>0</v>
      </c>
    </row>
    <row r="112" spans="1:23" ht="76.5" x14ac:dyDescent="0.2">
      <c r="A112" s="94" t="s">
        <v>274</v>
      </c>
      <c r="B112" s="95" t="s">
        <v>149</v>
      </c>
      <c r="C112" s="96" t="s">
        <v>10</v>
      </c>
      <c r="D112" s="97">
        <f t="shared" ref="D112" si="158">SUM(E112:F112)</f>
        <v>16</v>
      </c>
      <c r="E112" s="98">
        <v>16</v>
      </c>
      <c r="F112" s="98"/>
      <c r="G112" s="90"/>
      <c r="H112" s="90"/>
      <c r="I112" s="91">
        <f>IFERROR(TRUNC((H112+G112),2),"")</f>
        <v>0</v>
      </c>
      <c r="J112" s="90">
        <f t="shared" ref="J112:K112" si="159">IFERROR(TRUNC(G112*(1+M112),2),"")</f>
        <v>0</v>
      </c>
      <c r="K112" s="90">
        <f t="shared" si="159"/>
        <v>0</v>
      </c>
      <c r="L112" s="91">
        <f>IFERROR(TRUNC((K112+J112),2),"")</f>
        <v>0</v>
      </c>
      <c r="M112" s="92"/>
      <c r="N112" s="92"/>
      <c r="O112" s="90">
        <f>IFERROR(TRUNC((J112*D112),2),"")</f>
        <v>0</v>
      </c>
      <c r="P112" s="90">
        <f>IFERROR(TRUNC((K112*D112),2),"")</f>
        <v>0</v>
      </c>
      <c r="Q112" s="91">
        <f>IFERROR(TRUNC((O112+P112),2),"")</f>
        <v>0</v>
      </c>
      <c r="R112" s="93" t="str">
        <f>IFERROR((Q112/$Q$249),"")</f>
        <v/>
      </c>
      <c r="S112" s="29" t="str">
        <f t="shared" si="91"/>
        <v>08.06.01</v>
      </c>
      <c r="W112" s="11">
        <f t="shared" si="143"/>
        <v>0</v>
      </c>
    </row>
    <row r="113" spans="1:23" x14ac:dyDescent="0.2">
      <c r="A113" s="84" t="s">
        <v>275</v>
      </c>
      <c r="B113" s="85" t="s">
        <v>141</v>
      </c>
      <c r="C113" s="85"/>
      <c r="D113" s="86"/>
      <c r="E113" s="85"/>
      <c r="F113" s="85"/>
      <c r="G113" s="85"/>
      <c r="H113" s="85"/>
      <c r="I113" s="85"/>
      <c r="J113" s="85"/>
      <c r="K113" s="85"/>
      <c r="L113" s="85"/>
      <c r="M113" s="87"/>
      <c r="N113" s="87"/>
      <c r="O113" s="88"/>
      <c r="P113" s="89"/>
      <c r="Q113" s="89"/>
      <c r="R113" s="89"/>
      <c r="S113" s="29" t="str">
        <f t="shared" si="91"/>
        <v>08.07</v>
      </c>
      <c r="U113" s="1"/>
      <c r="W113" s="11">
        <f t="shared" si="143"/>
        <v>0</v>
      </c>
    </row>
    <row r="114" spans="1:23" ht="76.5" x14ac:dyDescent="0.2">
      <c r="A114" s="94" t="s">
        <v>276</v>
      </c>
      <c r="B114" s="95" t="s">
        <v>150</v>
      </c>
      <c r="C114" s="96" t="s">
        <v>142</v>
      </c>
      <c r="D114" s="97">
        <f t="shared" ref="D114:D115" si="160">SUM(E114:F114)</f>
        <v>72</v>
      </c>
      <c r="E114" s="98">
        <v>72</v>
      </c>
      <c r="F114" s="98"/>
      <c r="G114" s="90"/>
      <c r="H114" s="90"/>
      <c r="I114" s="91">
        <f t="shared" ref="I114:I115" si="161">IFERROR(TRUNC((H114+G114),2),"")</f>
        <v>0</v>
      </c>
      <c r="J114" s="90">
        <f t="shared" ref="J114:J115" si="162">IFERROR(TRUNC(G114*(1+M114),2),"")</f>
        <v>0</v>
      </c>
      <c r="K114" s="90">
        <f t="shared" ref="K114:K115" si="163">IFERROR(TRUNC(H114*(1+N114),2),"")</f>
        <v>0</v>
      </c>
      <c r="L114" s="91">
        <f t="shared" ref="L114:L115" si="164">IFERROR(TRUNC((K114+J114),2),"")</f>
        <v>0</v>
      </c>
      <c r="M114" s="92"/>
      <c r="N114" s="92"/>
      <c r="O114" s="90">
        <f>IFERROR(TRUNC((J114*D114),2),"")</f>
        <v>0</v>
      </c>
      <c r="P114" s="90">
        <f>IFERROR(TRUNC((K114*D114),2),"")</f>
        <v>0</v>
      </c>
      <c r="Q114" s="91">
        <f t="shared" ref="Q114:Q115" si="165">IFERROR(TRUNC((O114+P114),2),"")</f>
        <v>0</v>
      </c>
      <c r="R114" s="93" t="str">
        <f>IFERROR((Q114/$Q$249),"")</f>
        <v/>
      </c>
      <c r="S114" s="29" t="str">
        <f t="shared" si="91"/>
        <v>08.07.01</v>
      </c>
      <c r="W114" s="11">
        <f t="shared" si="143"/>
        <v>0</v>
      </c>
    </row>
    <row r="115" spans="1:23" ht="76.5" x14ac:dyDescent="0.2">
      <c r="A115" s="94" t="s">
        <v>277</v>
      </c>
      <c r="B115" s="95" t="s">
        <v>166</v>
      </c>
      <c r="C115" s="96" t="s">
        <v>142</v>
      </c>
      <c r="D115" s="97">
        <f t="shared" si="160"/>
        <v>72</v>
      </c>
      <c r="E115" s="98">
        <v>72</v>
      </c>
      <c r="F115" s="98"/>
      <c r="G115" s="90"/>
      <c r="H115" s="90"/>
      <c r="I115" s="91">
        <f t="shared" si="161"/>
        <v>0</v>
      </c>
      <c r="J115" s="90">
        <f t="shared" si="162"/>
        <v>0</v>
      </c>
      <c r="K115" s="90">
        <f t="shared" si="163"/>
        <v>0</v>
      </c>
      <c r="L115" s="91">
        <f t="shared" si="164"/>
        <v>0</v>
      </c>
      <c r="M115" s="92"/>
      <c r="N115" s="92"/>
      <c r="O115" s="90">
        <f>IFERROR(TRUNC((J115*D115),2),"")</f>
        <v>0</v>
      </c>
      <c r="P115" s="90">
        <f>IFERROR(TRUNC((K115*D115),2),"")</f>
        <v>0</v>
      </c>
      <c r="Q115" s="91">
        <f t="shared" si="165"/>
        <v>0</v>
      </c>
      <c r="R115" s="93" t="str">
        <f>IFERROR((Q115/$Q$249),"")</f>
        <v/>
      </c>
      <c r="S115" s="29" t="str">
        <f t="shared" si="91"/>
        <v>08.07.02</v>
      </c>
      <c r="W115" s="11">
        <f t="shared" si="143"/>
        <v>0</v>
      </c>
    </row>
    <row r="116" spans="1:23" x14ac:dyDescent="0.2">
      <c r="A116" s="109"/>
      <c r="B116" s="110"/>
      <c r="C116" s="111"/>
      <c r="D116" s="112"/>
      <c r="E116" s="113"/>
      <c r="F116" s="113"/>
      <c r="G116" s="113"/>
      <c r="H116" s="113"/>
      <c r="I116" s="113"/>
      <c r="J116" s="113"/>
      <c r="K116" s="113"/>
      <c r="L116" s="113"/>
      <c r="M116" s="114"/>
      <c r="N116" s="113"/>
      <c r="O116" s="114"/>
      <c r="P116" s="114"/>
      <c r="Q116" s="114"/>
      <c r="R116" s="115"/>
      <c r="S116" s="29">
        <f t="shared" si="91"/>
        <v>0</v>
      </c>
      <c r="W116" s="11">
        <f t="shared" si="143"/>
        <v>0</v>
      </c>
    </row>
    <row r="117" spans="1:23" x14ac:dyDescent="0.2">
      <c r="A117" s="101"/>
      <c r="B117" s="102"/>
      <c r="C117" s="103"/>
      <c r="D117" s="104"/>
      <c r="E117" s="8"/>
      <c r="F117" s="8"/>
      <c r="G117" s="8"/>
      <c r="H117" s="8"/>
      <c r="I117" s="8"/>
      <c r="J117" s="8"/>
      <c r="K117" s="8"/>
      <c r="L117" s="65"/>
      <c r="M117" s="65"/>
      <c r="N117" s="65" t="s">
        <v>24</v>
      </c>
      <c r="O117" s="106">
        <f>SUM(O93:O116)</f>
        <v>0</v>
      </c>
      <c r="P117" s="106">
        <f>SUM(P93:P116)</f>
        <v>0</v>
      </c>
      <c r="Q117" s="107">
        <f>SUM(Q93:Q116)</f>
        <v>0</v>
      </c>
      <c r="R117" s="108" t="str">
        <f>IFERROR((Q117/$Q$249),"")</f>
        <v/>
      </c>
      <c r="S117" s="29">
        <f t="shared" si="91"/>
        <v>0</v>
      </c>
      <c r="W117" s="11">
        <f t="shared" si="143"/>
        <v>0</v>
      </c>
    </row>
    <row r="118" spans="1:23" x14ac:dyDescent="0.2">
      <c r="A118" s="116"/>
      <c r="B118" s="117"/>
      <c r="C118" s="118"/>
      <c r="D118" s="119"/>
      <c r="E118" s="120"/>
      <c r="F118" s="120"/>
      <c r="G118" s="120"/>
      <c r="H118" s="120"/>
      <c r="I118" s="120"/>
      <c r="J118" s="120"/>
      <c r="K118" s="120"/>
      <c r="L118" s="120"/>
      <c r="M118" s="121"/>
      <c r="N118" s="120"/>
      <c r="O118" s="40"/>
      <c r="P118" s="40"/>
      <c r="Q118" s="120"/>
      <c r="R118" s="122"/>
      <c r="S118" s="29">
        <f t="shared" si="91"/>
        <v>0</v>
      </c>
      <c r="T118" s="57" t="s">
        <v>42</v>
      </c>
      <c r="U118" s="56" t="s">
        <v>44</v>
      </c>
      <c r="V118" s="57" t="s">
        <v>187</v>
      </c>
      <c r="W118" s="11">
        <f t="shared" si="143"/>
        <v>0</v>
      </c>
    </row>
    <row r="119" spans="1:23" ht="25.5" x14ac:dyDescent="0.2">
      <c r="A119" s="78" t="s">
        <v>33</v>
      </c>
      <c r="B119" s="79" t="s">
        <v>259</v>
      </c>
      <c r="C119" s="79"/>
      <c r="D119" s="80"/>
      <c r="E119" s="79"/>
      <c r="F119" s="79"/>
      <c r="G119" s="79"/>
      <c r="H119" s="79"/>
      <c r="I119" s="79"/>
      <c r="J119" s="79"/>
      <c r="K119" s="79"/>
      <c r="L119" s="79"/>
      <c r="M119" s="81"/>
      <c r="N119" s="81"/>
      <c r="O119" s="82"/>
      <c r="P119" s="83"/>
      <c r="Q119" s="83"/>
      <c r="R119" s="83"/>
      <c r="S119" s="29" t="str">
        <f t="shared" si="91"/>
        <v>09</v>
      </c>
      <c r="T119" s="151">
        <f>O138</f>
        <v>0</v>
      </c>
      <c r="U119" s="151">
        <f t="shared" ref="U119:V119" si="166">P138</f>
        <v>0</v>
      </c>
      <c r="V119" s="151">
        <f t="shared" si="166"/>
        <v>0</v>
      </c>
      <c r="W119" s="11">
        <f t="shared" si="143"/>
        <v>0</v>
      </c>
    </row>
    <row r="120" spans="1:23" x14ac:dyDescent="0.2">
      <c r="A120" s="84" t="s">
        <v>221</v>
      </c>
      <c r="B120" s="85" t="s">
        <v>143</v>
      </c>
      <c r="C120" s="85"/>
      <c r="D120" s="86"/>
      <c r="E120" s="85"/>
      <c r="F120" s="85"/>
      <c r="G120" s="85"/>
      <c r="H120" s="85"/>
      <c r="I120" s="85"/>
      <c r="J120" s="85"/>
      <c r="K120" s="85"/>
      <c r="L120" s="85"/>
      <c r="M120" s="87"/>
      <c r="N120" s="87"/>
      <c r="O120" s="88"/>
      <c r="P120" s="89"/>
      <c r="Q120" s="89"/>
      <c r="R120" s="89"/>
      <c r="S120" s="29" t="str">
        <f t="shared" si="91"/>
        <v>09.01</v>
      </c>
      <c r="U120" s="1"/>
      <c r="W120" s="11">
        <f t="shared" si="143"/>
        <v>0</v>
      </c>
    </row>
    <row r="121" spans="1:23" ht="153" x14ac:dyDescent="0.2">
      <c r="A121" s="94" t="s">
        <v>222</v>
      </c>
      <c r="B121" s="95" t="s">
        <v>441</v>
      </c>
      <c r="C121" s="96" t="s">
        <v>158</v>
      </c>
      <c r="D121" s="97">
        <f t="shared" ref="D121" si="167">SUM(E121:F121)</f>
        <v>118</v>
      </c>
      <c r="E121" s="98">
        <v>118</v>
      </c>
      <c r="F121" s="98"/>
      <c r="G121" s="90"/>
      <c r="H121" s="90"/>
      <c r="I121" s="91">
        <f t="shared" ref="I121:I122" si="168">IFERROR(TRUNC((H121+G121),2),"")</f>
        <v>0</v>
      </c>
      <c r="J121" s="90">
        <f t="shared" ref="J121:J122" si="169">IFERROR(TRUNC(G121*(1+M121),2),"")</f>
        <v>0</v>
      </c>
      <c r="K121" s="90">
        <f t="shared" ref="K121:K122" si="170">IFERROR(TRUNC(H121*(1+N121),2),"")</f>
        <v>0</v>
      </c>
      <c r="L121" s="91">
        <f t="shared" ref="L121:L122" si="171">IFERROR(TRUNC((K121+J121),2),"")</f>
        <v>0</v>
      </c>
      <c r="M121" s="92"/>
      <c r="N121" s="92"/>
      <c r="O121" s="90">
        <f t="shared" ref="O121:O122" si="172">IFERROR(TRUNC((J121*D121),2),"")</f>
        <v>0</v>
      </c>
      <c r="P121" s="90">
        <f t="shared" ref="P121:P122" si="173">IFERROR(TRUNC((K121*D121),2),"")</f>
        <v>0</v>
      </c>
      <c r="Q121" s="91">
        <f t="shared" ref="Q121:Q122" si="174">IFERROR(TRUNC((O121+P121),2),"")</f>
        <v>0</v>
      </c>
      <c r="R121" s="93" t="str">
        <f>IFERROR((Q121/$Q$249),"")</f>
        <v/>
      </c>
      <c r="S121" s="29" t="str">
        <f t="shared" si="91"/>
        <v>09.01.01</v>
      </c>
      <c r="W121" s="11">
        <f t="shared" si="143"/>
        <v>0</v>
      </c>
    </row>
    <row r="122" spans="1:23" ht="114.75" x14ac:dyDescent="0.2">
      <c r="A122" s="94" t="s">
        <v>278</v>
      </c>
      <c r="B122" s="95" t="s">
        <v>367</v>
      </c>
      <c r="C122" s="96" t="s">
        <v>158</v>
      </c>
      <c r="D122" s="97">
        <f>SUM(E122:F122)</f>
        <v>16</v>
      </c>
      <c r="E122" s="98">
        <v>16</v>
      </c>
      <c r="F122" s="98"/>
      <c r="G122" s="90"/>
      <c r="H122" s="90"/>
      <c r="I122" s="91">
        <f t="shared" si="168"/>
        <v>0</v>
      </c>
      <c r="J122" s="90">
        <f t="shared" si="169"/>
        <v>0</v>
      </c>
      <c r="K122" s="90">
        <f t="shared" si="170"/>
        <v>0</v>
      </c>
      <c r="L122" s="91">
        <f t="shared" si="171"/>
        <v>0</v>
      </c>
      <c r="M122" s="92"/>
      <c r="N122" s="92"/>
      <c r="O122" s="90">
        <f t="shared" si="172"/>
        <v>0</v>
      </c>
      <c r="P122" s="90">
        <f t="shared" si="173"/>
        <v>0</v>
      </c>
      <c r="Q122" s="91">
        <f t="shared" si="174"/>
        <v>0</v>
      </c>
      <c r="R122" s="93" t="str">
        <f>IFERROR((Q122/$Q$249),"")</f>
        <v/>
      </c>
      <c r="S122" s="29" t="str">
        <f t="shared" si="91"/>
        <v>09.01.02</v>
      </c>
      <c r="W122" s="11">
        <f t="shared" si="143"/>
        <v>0</v>
      </c>
    </row>
    <row r="123" spans="1:23" x14ac:dyDescent="0.2">
      <c r="A123" s="84" t="s">
        <v>173</v>
      </c>
      <c r="B123" s="85" t="s">
        <v>144</v>
      </c>
      <c r="C123" s="85"/>
      <c r="D123" s="86"/>
      <c r="E123" s="85"/>
      <c r="F123" s="85"/>
      <c r="G123" s="85"/>
      <c r="H123" s="85"/>
      <c r="I123" s="85"/>
      <c r="J123" s="85"/>
      <c r="K123" s="85"/>
      <c r="L123" s="85"/>
      <c r="M123" s="87"/>
      <c r="N123" s="87"/>
      <c r="O123" s="88"/>
      <c r="P123" s="89"/>
      <c r="Q123" s="89"/>
      <c r="R123" s="89"/>
      <c r="S123" s="29" t="str">
        <f t="shared" si="91"/>
        <v>09.02</v>
      </c>
      <c r="U123" s="1"/>
      <c r="W123" s="11">
        <f t="shared" si="143"/>
        <v>0</v>
      </c>
    </row>
    <row r="124" spans="1:23" ht="51" x14ac:dyDescent="0.2">
      <c r="A124" s="94" t="s">
        <v>174</v>
      </c>
      <c r="B124" s="95" t="s">
        <v>212</v>
      </c>
      <c r="C124" s="96" t="s">
        <v>10</v>
      </c>
      <c r="D124" s="97">
        <f t="shared" ref="D124:D125" si="175">SUM(E124:F124)</f>
        <v>2</v>
      </c>
      <c r="E124" s="98">
        <v>2</v>
      </c>
      <c r="F124" s="98"/>
      <c r="G124" s="90"/>
      <c r="H124" s="90"/>
      <c r="I124" s="91">
        <f t="shared" ref="I124:I125" si="176">IFERROR(TRUNC((H124+G124),2),"")</f>
        <v>0</v>
      </c>
      <c r="J124" s="90">
        <f t="shared" ref="J124:J125" si="177">IFERROR(TRUNC(G124*(1+M124),2),"")</f>
        <v>0</v>
      </c>
      <c r="K124" s="90">
        <f t="shared" ref="K124:K125" si="178">IFERROR(TRUNC(H124*(1+N124),2),"")</f>
        <v>0</v>
      </c>
      <c r="L124" s="91">
        <f t="shared" ref="L124:L125" si="179">IFERROR(TRUNC((K124+J124),2),"")</f>
        <v>0</v>
      </c>
      <c r="M124" s="92"/>
      <c r="N124" s="92"/>
      <c r="O124" s="90">
        <f t="shared" ref="O124:O129" si="180">IFERROR(TRUNC((J124*D124),2),"")</f>
        <v>0</v>
      </c>
      <c r="P124" s="90">
        <f t="shared" ref="P124:P129" si="181">IFERROR(TRUNC((K124*D124),2),"")</f>
        <v>0</v>
      </c>
      <c r="Q124" s="91">
        <f t="shared" ref="Q124:Q125" si="182">IFERROR(TRUNC((O124+P124),2),"")</f>
        <v>0</v>
      </c>
      <c r="R124" s="93" t="str">
        <f t="shared" ref="R124:R130" si="183">IFERROR((Q124/$Q$249),"")</f>
        <v/>
      </c>
      <c r="S124" s="29" t="str">
        <f t="shared" si="91"/>
        <v>09.02.01</v>
      </c>
      <c r="W124" s="172">
        <f t="shared" ref="W124:W125" si="184">O124+P124-Q124</f>
        <v>0</v>
      </c>
    </row>
    <row r="125" spans="1:23" ht="102" x14ac:dyDescent="0.2">
      <c r="A125" s="94" t="s">
        <v>279</v>
      </c>
      <c r="B125" s="95" t="s">
        <v>368</v>
      </c>
      <c r="C125" s="96" t="s">
        <v>10</v>
      </c>
      <c r="D125" s="97">
        <f t="shared" si="175"/>
        <v>2</v>
      </c>
      <c r="E125" s="98">
        <v>2</v>
      </c>
      <c r="F125" s="98"/>
      <c r="G125" s="90"/>
      <c r="H125" s="90"/>
      <c r="I125" s="91">
        <f t="shared" si="176"/>
        <v>0</v>
      </c>
      <c r="J125" s="90">
        <f t="shared" si="177"/>
        <v>0</v>
      </c>
      <c r="K125" s="90">
        <f t="shared" si="178"/>
        <v>0</v>
      </c>
      <c r="L125" s="91">
        <f t="shared" si="179"/>
        <v>0</v>
      </c>
      <c r="M125" s="92"/>
      <c r="N125" s="92"/>
      <c r="O125" s="90">
        <f t="shared" ref="O125" si="185">IFERROR(TRUNC((J125*D125),2),"")</f>
        <v>0</v>
      </c>
      <c r="P125" s="90">
        <f t="shared" ref="P125" si="186">IFERROR(TRUNC((K125*D125),2),"")</f>
        <v>0</v>
      </c>
      <c r="Q125" s="91">
        <f t="shared" si="182"/>
        <v>0</v>
      </c>
      <c r="R125" s="93" t="str">
        <f t="shared" si="183"/>
        <v/>
      </c>
      <c r="S125" s="29" t="str">
        <f t="shared" si="91"/>
        <v>09.02.02</v>
      </c>
      <c r="W125" s="172">
        <f t="shared" si="184"/>
        <v>0</v>
      </c>
    </row>
    <row r="126" spans="1:23" ht="38.25" x14ac:dyDescent="0.2">
      <c r="A126" s="94" t="s">
        <v>280</v>
      </c>
      <c r="B126" s="95" t="s">
        <v>168</v>
      </c>
      <c r="C126" s="96" t="s">
        <v>10</v>
      </c>
      <c r="D126" s="97">
        <f t="shared" ref="D126:D129" si="187">SUM(E126:F126)</f>
        <v>2</v>
      </c>
      <c r="E126" s="98">
        <v>2</v>
      </c>
      <c r="F126" s="98"/>
      <c r="G126" s="90"/>
      <c r="H126" s="90"/>
      <c r="I126" s="91">
        <f t="shared" ref="I126:I129" si="188">IFERROR(TRUNC((H126+G126),2),"")</f>
        <v>0</v>
      </c>
      <c r="J126" s="90">
        <f t="shared" ref="J126:J129" si="189">IFERROR(TRUNC(G126*(1+M126),2),"")</f>
        <v>0</v>
      </c>
      <c r="K126" s="90">
        <f t="shared" ref="K126:K129" si="190">IFERROR(TRUNC(H126*(1+N126),2),"")</f>
        <v>0</v>
      </c>
      <c r="L126" s="91">
        <f t="shared" ref="L126:L129" si="191">IFERROR(TRUNC((K126+J126),2),"")</f>
        <v>0</v>
      </c>
      <c r="M126" s="92"/>
      <c r="N126" s="92"/>
      <c r="O126" s="90">
        <f t="shared" si="180"/>
        <v>0</v>
      </c>
      <c r="P126" s="90">
        <f t="shared" si="181"/>
        <v>0</v>
      </c>
      <c r="Q126" s="91">
        <f t="shared" ref="Q126:Q129" si="192">IFERROR(TRUNC((O126+P126),2),"")</f>
        <v>0</v>
      </c>
      <c r="R126" s="93" t="str">
        <f t="shared" si="183"/>
        <v/>
      </c>
      <c r="S126" s="29" t="str">
        <f t="shared" si="91"/>
        <v>09.02.03</v>
      </c>
      <c r="W126" s="11">
        <f t="shared" si="143"/>
        <v>0</v>
      </c>
    </row>
    <row r="127" spans="1:23" ht="76.5" x14ac:dyDescent="0.2">
      <c r="A127" s="94" t="s">
        <v>281</v>
      </c>
      <c r="B127" s="95" t="s">
        <v>169</v>
      </c>
      <c r="C127" s="96" t="s">
        <v>10</v>
      </c>
      <c r="D127" s="97">
        <f t="shared" si="187"/>
        <v>52</v>
      </c>
      <c r="E127" s="98">
        <v>52</v>
      </c>
      <c r="F127" s="98"/>
      <c r="G127" s="90"/>
      <c r="H127" s="90"/>
      <c r="I127" s="91">
        <f t="shared" si="188"/>
        <v>0</v>
      </c>
      <c r="J127" s="90">
        <f t="shared" si="189"/>
        <v>0</v>
      </c>
      <c r="K127" s="90">
        <f t="shared" si="190"/>
        <v>0</v>
      </c>
      <c r="L127" s="91">
        <f t="shared" si="191"/>
        <v>0</v>
      </c>
      <c r="M127" s="92"/>
      <c r="N127" s="92"/>
      <c r="O127" s="90">
        <f t="shared" si="180"/>
        <v>0</v>
      </c>
      <c r="P127" s="90">
        <f t="shared" si="181"/>
        <v>0</v>
      </c>
      <c r="Q127" s="91">
        <f t="shared" si="192"/>
        <v>0</v>
      </c>
      <c r="R127" s="93" t="str">
        <f t="shared" si="183"/>
        <v/>
      </c>
      <c r="S127" s="29" t="str">
        <f t="shared" si="91"/>
        <v>09.02.04</v>
      </c>
      <c r="W127" s="11">
        <f t="shared" si="143"/>
        <v>0</v>
      </c>
    </row>
    <row r="128" spans="1:23" ht="38.25" x14ac:dyDescent="0.2">
      <c r="A128" s="94" t="s">
        <v>282</v>
      </c>
      <c r="B128" s="95" t="s">
        <v>190</v>
      </c>
      <c r="C128" s="96" t="s">
        <v>10</v>
      </c>
      <c r="D128" s="97">
        <f t="shared" si="187"/>
        <v>52</v>
      </c>
      <c r="E128" s="98">
        <v>52</v>
      </c>
      <c r="F128" s="98"/>
      <c r="G128" s="90"/>
      <c r="H128" s="90"/>
      <c r="I128" s="91">
        <f t="shared" si="188"/>
        <v>0</v>
      </c>
      <c r="J128" s="90">
        <f t="shared" si="189"/>
        <v>0</v>
      </c>
      <c r="K128" s="90">
        <f t="shared" si="190"/>
        <v>0</v>
      </c>
      <c r="L128" s="91">
        <f t="shared" si="191"/>
        <v>0</v>
      </c>
      <c r="M128" s="92"/>
      <c r="N128" s="92"/>
      <c r="O128" s="90">
        <f t="shared" si="180"/>
        <v>0</v>
      </c>
      <c r="P128" s="90">
        <f t="shared" si="181"/>
        <v>0</v>
      </c>
      <c r="Q128" s="91">
        <f t="shared" si="192"/>
        <v>0</v>
      </c>
      <c r="R128" s="93" t="str">
        <f t="shared" si="183"/>
        <v/>
      </c>
      <c r="S128" s="29" t="str">
        <f t="shared" si="91"/>
        <v>09.02.05</v>
      </c>
      <c r="W128" s="11">
        <f t="shared" si="143"/>
        <v>0</v>
      </c>
    </row>
    <row r="129" spans="1:23" ht="25.5" x14ac:dyDescent="0.2">
      <c r="A129" s="94" t="s">
        <v>283</v>
      </c>
      <c r="B129" s="95" t="s">
        <v>170</v>
      </c>
      <c r="C129" s="96" t="s">
        <v>10</v>
      </c>
      <c r="D129" s="97">
        <f t="shared" si="187"/>
        <v>52</v>
      </c>
      <c r="E129" s="98">
        <v>52</v>
      </c>
      <c r="F129" s="98"/>
      <c r="G129" s="90"/>
      <c r="H129" s="90"/>
      <c r="I129" s="91">
        <f t="shared" si="188"/>
        <v>0</v>
      </c>
      <c r="J129" s="90">
        <f t="shared" si="189"/>
        <v>0</v>
      </c>
      <c r="K129" s="90">
        <f t="shared" si="190"/>
        <v>0</v>
      </c>
      <c r="L129" s="91">
        <f t="shared" si="191"/>
        <v>0</v>
      </c>
      <c r="M129" s="92"/>
      <c r="N129" s="92"/>
      <c r="O129" s="90">
        <f t="shared" si="180"/>
        <v>0</v>
      </c>
      <c r="P129" s="90">
        <f t="shared" si="181"/>
        <v>0</v>
      </c>
      <c r="Q129" s="91">
        <f t="shared" si="192"/>
        <v>0</v>
      </c>
      <c r="R129" s="93" t="str">
        <f t="shared" si="183"/>
        <v/>
      </c>
      <c r="S129" s="29" t="str">
        <f t="shared" si="91"/>
        <v>09.02.06</v>
      </c>
      <c r="W129" s="11">
        <f t="shared" ref="W129:W140" si="193">O129+P129-Q129</f>
        <v>0</v>
      </c>
    </row>
    <row r="130" spans="1:23" ht="51" x14ac:dyDescent="0.2">
      <c r="A130" s="94" t="s">
        <v>284</v>
      </c>
      <c r="B130" s="95" t="s">
        <v>369</v>
      </c>
      <c r="C130" s="96" t="s">
        <v>10</v>
      </c>
      <c r="D130" s="97">
        <f t="shared" ref="D130" si="194">SUM(E130:F130)</f>
        <v>4</v>
      </c>
      <c r="E130" s="98">
        <v>4</v>
      </c>
      <c r="F130" s="98"/>
      <c r="G130" s="90"/>
      <c r="H130" s="90"/>
      <c r="I130" s="91">
        <f t="shared" ref="I130" si="195">IFERROR(TRUNC((H130+G130),2),"")</f>
        <v>0</v>
      </c>
      <c r="J130" s="90">
        <f t="shared" ref="J130" si="196">IFERROR(TRUNC(G130*(1+M130),2),"")</f>
        <v>0</v>
      </c>
      <c r="K130" s="90">
        <f t="shared" ref="K130" si="197">IFERROR(TRUNC(H130*(1+N130),2),"")</f>
        <v>0</v>
      </c>
      <c r="L130" s="91">
        <f t="shared" ref="L130" si="198">IFERROR(TRUNC((K130+J130),2),"")</f>
        <v>0</v>
      </c>
      <c r="M130" s="92"/>
      <c r="N130" s="92"/>
      <c r="O130" s="90">
        <f t="shared" ref="O130" si="199">IFERROR(TRUNC((J130*D130),2),"")</f>
        <v>0</v>
      </c>
      <c r="P130" s="90">
        <f t="shared" ref="P130" si="200">IFERROR(TRUNC((K130*D130),2),"")</f>
        <v>0</v>
      </c>
      <c r="Q130" s="91">
        <f t="shared" ref="Q130" si="201">IFERROR(TRUNC((O130+P130),2),"")</f>
        <v>0</v>
      </c>
      <c r="R130" s="93" t="str">
        <f t="shared" si="183"/>
        <v/>
      </c>
      <c r="S130" s="29" t="str">
        <f t="shared" si="91"/>
        <v>09.02.07</v>
      </c>
      <c r="W130" s="172">
        <f t="shared" ref="W130" si="202">O130+P130-Q130</f>
        <v>0</v>
      </c>
    </row>
    <row r="131" spans="1:23" x14ac:dyDescent="0.2">
      <c r="A131" s="84" t="s">
        <v>285</v>
      </c>
      <c r="B131" s="85" t="s">
        <v>83</v>
      </c>
      <c r="C131" s="85"/>
      <c r="D131" s="86"/>
      <c r="E131" s="85"/>
      <c r="F131" s="85"/>
      <c r="G131" s="85"/>
      <c r="H131" s="85"/>
      <c r="I131" s="85"/>
      <c r="J131" s="85"/>
      <c r="K131" s="85"/>
      <c r="L131" s="85"/>
      <c r="M131" s="87"/>
      <c r="N131" s="87"/>
      <c r="O131" s="88"/>
      <c r="P131" s="89"/>
      <c r="Q131" s="89"/>
      <c r="R131" s="89"/>
      <c r="S131" s="29" t="str">
        <f t="shared" si="91"/>
        <v>09.03</v>
      </c>
      <c r="U131" s="1"/>
      <c r="W131" s="11">
        <f t="shared" si="193"/>
        <v>0</v>
      </c>
    </row>
    <row r="132" spans="1:23" ht="153" x14ac:dyDescent="0.2">
      <c r="A132" s="94" t="s">
        <v>286</v>
      </c>
      <c r="B132" s="95" t="s">
        <v>371</v>
      </c>
      <c r="C132" s="96" t="s">
        <v>10</v>
      </c>
      <c r="D132" s="97">
        <f t="shared" ref="D132" si="203">SUM(E132:F132)</f>
        <v>2</v>
      </c>
      <c r="E132" s="98">
        <v>2</v>
      </c>
      <c r="F132" s="98"/>
      <c r="G132" s="90"/>
      <c r="H132" s="90"/>
      <c r="I132" s="91">
        <f t="shared" ref="I132" si="204">IFERROR(TRUNC((H132+G132),2),"")</f>
        <v>0</v>
      </c>
      <c r="J132" s="90">
        <f t="shared" ref="J132" si="205">IFERROR(TRUNC(G132*(1+M132),2),"")</f>
        <v>0</v>
      </c>
      <c r="K132" s="90">
        <f t="shared" ref="K132" si="206">IFERROR(TRUNC(H132*(1+N132),2),"")</f>
        <v>0</v>
      </c>
      <c r="L132" s="91">
        <f t="shared" ref="L132" si="207">IFERROR(TRUNC((K132+J132),2),"")</f>
        <v>0</v>
      </c>
      <c r="M132" s="92"/>
      <c r="N132" s="92"/>
      <c r="O132" s="90">
        <f t="shared" ref="O132" si="208">IFERROR(TRUNC((J132*D132),2),"")</f>
        <v>0</v>
      </c>
      <c r="P132" s="90">
        <f t="shared" ref="P132" si="209">IFERROR(TRUNC((K132*D132),2),"")</f>
        <v>0</v>
      </c>
      <c r="Q132" s="91">
        <f t="shared" ref="Q132" si="210">IFERROR(TRUNC((O132+P132),2),"")</f>
        <v>0</v>
      </c>
      <c r="R132" s="93" t="str">
        <f>IFERROR((Q132/$Q$249),"")</f>
        <v/>
      </c>
      <c r="S132" s="29" t="str">
        <f t="shared" si="91"/>
        <v>09.03.01</v>
      </c>
      <c r="W132" s="11">
        <f t="shared" si="193"/>
        <v>0</v>
      </c>
    </row>
    <row r="133" spans="1:23" ht="140.25" x14ac:dyDescent="0.2">
      <c r="A133" s="94" t="s">
        <v>287</v>
      </c>
      <c r="B133" s="95" t="s">
        <v>370</v>
      </c>
      <c r="C133" s="96" t="s">
        <v>10</v>
      </c>
      <c r="D133" s="97">
        <f>SUM(E133:F133)</f>
        <v>2</v>
      </c>
      <c r="E133" s="98">
        <v>2</v>
      </c>
      <c r="F133" s="98"/>
      <c r="G133" s="90"/>
      <c r="H133" s="90"/>
      <c r="I133" s="91">
        <f>IFERROR(TRUNC((H133+G133),2),"")</f>
        <v>0</v>
      </c>
      <c r="J133" s="90">
        <f t="shared" ref="J133:K136" si="211">IFERROR(TRUNC(G133*(1+M133),2),"")</f>
        <v>0</v>
      </c>
      <c r="K133" s="90">
        <f t="shared" si="211"/>
        <v>0</v>
      </c>
      <c r="L133" s="91">
        <f>IFERROR(TRUNC((K133+J133),2),"")</f>
        <v>0</v>
      </c>
      <c r="M133" s="92"/>
      <c r="N133" s="92"/>
      <c r="O133" s="90">
        <f>IFERROR(TRUNC((J133*D133),2),"")</f>
        <v>0</v>
      </c>
      <c r="P133" s="90">
        <f>IFERROR(TRUNC((K133*D133),2),"")</f>
        <v>0</v>
      </c>
      <c r="Q133" s="91">
        <f>IFERROR(TRUNC((O133+P133),2),"")</f>
        <v>0</v>
      </c>
      <c r="R133" s="93" t="str">
        <f>IFERROR((Q133/$Q$249),"")</f>
        <v/>
      </c>
      <c r="S133" s="29" t="str">
        <f t="shared" si="91"/>
        <v>09.03.02</v>
      </c>
      <c r="W133" s="11">
        <f>O133+P133-Q133</f>
        <v>0</v>
      </c>
    </row>
    <row r="134" spans="1:23" ht="140.25" x14ac:dyDescent="0.2">
      <c r="A134" s="94" t="s">
        <v>288</v>
      </c>
      <c r="B134" s="95" t="s">
        <v>372</v>
      </c>
      <c r="C134" s="96" t="s">
        <v>10</v>
      </c>
      <c r="D134" s="97">
        <f>SUM(E134:F134)</f>
        <v>2</v>
      </c>
      <c r="E134" s="98">
        <v>2</v>
      </c>
      <c r="F134" s="98"/>
      <c r="G134" s="90"/>
      <c r="H134" s="90"/>
      <c r="I134" s="91">
        <f>IFERROR(TRUNC((H134+G134),2),"")</f>
        <v>0</v>
      </c>
      <c r="J134" s="90">
        <f t="shared" si="211"/>
        <v>0</v>
      </c>
      <c r="K134" s="90">
        <f t="shared" si="211"/>
        <v>0</v>
      </c>
      <c r="L134" s="91">
        <f>IFERROR(TRUNC((K134+J134),2),"")</f>
        <v>0</v>
      </c>
      <c r="M134" s="92"/>
      <c r="N134" s="92"/>
      <c r="O134" s="90">
        <f>IFERROR(TRUNC((J134*D134),2),"")</f>
        <v>0</v>
      </c>
      <c r="P134" s="90">
        <f>IFERROR(TRUNC((K134*D134),2),"")</f>
        <v>0</v>
      </c>
      <c r="Q134" s="91">
        <f>IFERROR(TRUNC((O134+P134),2),"")</f>
        <v>0</v>
      </c>
      <c r="R134" s="93" t="str">
        <f>IFERROR((Q134/$Q$249),"")</f>
        <v/>
      </c>
      <c r="S134" s="29" t="str">
        <f t="shared" si="91"/>
        <v>09.03.03</v>
      </c>
      <c r="W134" s="11">
        <f>O134+P134-Q134</f>
        <v>0</v>
      </c>
    </row>
    <row r="135" spans="1:23" ht="76.5" x14ac:dyDescent="0.2">
      <c r="A135" s="94" t="s">
        <v>289</v>
      </c>
      <c r="B135" s="95" t="s">
        <v>373</v>
      </c>
      <c r="C135" s="96" t="s">
        <v>10</v>
      </c>
      <c r="D135" s="97">
        <f>SUM(E135:F135)</f>
        <v>20</v>
      </c>
      <c r="E135" s="98">
        <v>20</v>
      </c>
      <c r="F135" s="98"/>
      <c r="G135" s="90"/>
      <c r="H135" s="90"/>
      <c r="I135" s="91">
        <f>IFERROR(TRUNC((H135+G135),2),"")</f>
        <v>0</v>
      </c>
      <c r="J135" s="90">
        <f t="shared" si="211"/>
        <v>0</v>
      </c>
      <c r="K135" s="90">
        <f t="shared" si="211"/>
        <v>0</v>
      </c>
      <c r="L135" s="91">
        <f>IFERROR(TRUNC((K135+J135),2),"")</f>
        <v>0</v>
      </c>
      <c r="M135" s="92"/>
      <c r="N135" s="92"/>
      <c r="O135" s="90">
        <f>IFERROR(TRUNC((J135*D135),2),"")</f>
        <v>0</v>
      </c>
      <c r="P135" s="90">
        <f>IFERROR(TRUNC((K135*D135),2),"")</f>
        <v>0</v>
      </c>
      <c r="Q135" s="91">
        <f>IFERROR(TRUNC((O135+P135),2),"")</f>
        <v>0</v>
      </c>
      <c r="R135" s="93" t="str">
        <f>IFERROR((Q135/$Q$249),"")</f>
        <v/>
      </c>
      <c r="S135" s="29" t="str">
        <f t="shared" si="91"/>
        <v>09.03.04</v>
      </c>
      <c r="W135" s="11">
        <f>O135+P135-Q135</f>
        <v>0</v>
      </c>
    </row>
    <row r="136" spans="1:23" ht="76.5" x14ac:dyDescent="0.2">
      <c r="A136" s="94" t="s">
        <v>290</v>
      </c>
      <c r="B136" s="95" t="s">
        <v>374</v>
      </c>
      <c r="C136" s="96" t="s">
        <v>10</v>
      </c>
      <c r="D136" s="97">
        <f>SUM(E136:F136)</f>
        <v>2</v>
      </c>
      <c r="E136" s="98">
        <v>2</v>
      </c>
      <c r="F136" s="98"/>
      <c r="G136" s="90"/>
      <c r="H136" s="90"/>
      <c r="I136" s="91">
        <f>IFERROR(TRUNC((H136+G136),2),"")</f>
        <v>0</v>
      </c>
      <c r="J136" s="90">
        <f t="shared" si="211"/>
        <v>0</v>
      </c>
      <c r="K136" s="90">
        <f t="shared" si="211"/>
        <v>0</v>
      </c>
      <c r="L136" s="91">
        <f>IFERROR(TRUNC((K136+J136),2),"")</f>
        <v>0</v>
      </c>
      <c r="M136" s="92"/>
      <c r="N136" s="92"/>
      <c r="O136" s="90">
        <f>IFERROR(TRUNC((J136*D136),2),"")</f>
        <v>0</v>
      </c>
      <c r="P136" s="90">
        <f>IFERROR(TRUNC((K136*D136),2),"")</f>
        <v>0</v>
      </c>
      <c r="Q136" s="91">
        <f>IFERROR(TRUNC((O136+P136),2),"")</f>
        <v>0</v>
      </c>
      <c r="R136" s="93" t="str">
        <f>IFERROR((Q136/$Q$249),"")</f>
        <v/>
      </c>
      <c r="S136" s="29" t="str">
        <f t="shared" si="91"/>
        <v>09.03.05</v>
      </c>
      <c r="W136" s="11">
        <f>O136+P136-Q136</f>
        <v>0</v>
      </c>
    </row>
    <row r="137" spans="1:23" x14ac:dyDescent="0.2">
      <c r="A137" s="109"/>
      <c r="B137" s="110"/>
      <c r="C137" s="111"/>
      <c r="D137" s="112"/>
      <c r="E137" s="113"/>
      <c r="F137" s="113"/>
      <c r="G137" s="113"/>
      <c r="H137" s="113"/>
      <c r="I137" s="113"/>
      <c r="J137" s="113"/>
      <c r="K137" s="113"/>
      <c r="L137" s="113"/>
      <c r="M137" s="114"/>
      <c r="N137" s="113"/>
      <c r="O137" s="114"/>
      <c r="P137" s="114"/>
      <c r="Q137" s="114"/>
      <c r="R137" s="115"/>
      <c r="S137" s="29">
        <f t="shared" si="91"/>
        <v>0</v>
      </c>
      <c r="U137" s="1"/>
      <c r="W137" s="11">
        <f t="shared" si="193"/>
        <v>0</v>
      </c>
    </row>
    <row r="138" spans="1:23" x14ac:dyDescent="0.2">
      <c r="A138" s="101"/>
      <c r="B138" s="102"/>
      <c r="C138" s="103"/>
      <c r="D138" s="104"/>
      <c r="E138" s="8"/>
      <c r="F138" s="8"/>
      <c r="G138" s="8"/>
      <c r="H138" s="8"/>
      <c r="I138" s="8"/>
      <c r="J138" s="8"/>
      <c r="K138" s="8"/>
      <c r="L138" s="65"/>
      <c r="M138" s="65"/>
      <c r="N138" s="65" t="s">
        <v>24</v>
      </c>
      <c r="O138" s="106">
        <f>SUM(O119:O137)</f>
        <v>0</v>
      </c>
      <c r="P138" s="106">
        <f>SUM(P119:P137)</f>
        <v>0</v>
      </c>
      <c r="Q138" s="107">
        <f>SUM(Q119:Q137)</f>
        <v>0</v>
      </c>
      <c r="R138" s="108" t="str">
        <f>IFERROR((Q138/$Q$249),"")</f>
        <v/>
      </c>
      <c r="S138" s="29">
        <f t="shared" si="91"/>
        <v>0</v>
      </c>
      <c r="U138" s="43"/>
      <c r="W138" s="11">
        <f t="shared" si="193"/>
        <v>0</v>
      </c>
    </row>
    <row r="139" spans="1:23" x14ac:dyDescent="0.2">
      <c r="A139" s="116"/>
      <c r="B139" s="117"/>
      <c r="C139" s="118"/>
      <c r="D139" s="119"/>
      <c r="E139" s="120"/>
      <c r="F139" s="120"/>
      <c r="G139" s="120"/>
      <c r="H139" s="120"/>
      <c r="I139" s="120"/>
      <c r="J139" s="120"/>
      <c r="K139" s="120"/>
      <c r="L139" s="120"/>
      <c r="M139" s="121"/>
      <c r="N139" s="120"/>
      <c r="O139" s="40"/>
      <c r="P139" s="40"/>
      <c r="Q139" s="120"/>
      <c r="R139" s="122"/>
      <c r="S139" s="29">
        <f t="shared" si="91"/>
        <v>0</v>
      </c>
      <c r="T139" s="57" t="s">
        <v>42</v>
      </c>
      <c r="U139" s="56" t="s">
        <v>44</v>
      </c>
      <c r="V139" s="57" t="s">
        <v>187</v>
      </c>
      <c r="W139" s="11">
        <f t="shared" si="193"/>
        <v>0</v>
      </c>
    </row>
    <row r="140" spans="1:23" ht="25.5" x14ac:dyDescent="0.2">
      <c r="A140" s="78" t="s">
        <v>56</v>
      </c>
      <c r="B140" s="79" t="s">
        <v>62</v>
      </c>
      <c r="C140" s="79"/>
      <c r="D140" s="80"/>
      <c r="E140" s="79"/>
      <c r="F140" s="79"/>
      <c r="G140" s="79"/>
      <c r="H140" s="79"/>
      <c r="I140" s="79"/>
      <c r="J140" s="79"/>
      <c r="K140" s="79"/>
      <c r="L140" s="79"/>
      <c r="M140" s="81"/>
      <c r="N140" s="81"/>
      <c r="O140" s="82"/>
      <c r="P140" s="83"/>
      <c r="Q140" s="83"/>
      <c r="R140" s="83"/>
      <c r="S140" s="29" t="str">
        <f t="shared" si="91"/>
        <v>10</v>
      </c>
      <c r="T140" s="151">
        <f>O181</f>
        <v>0</v>
      </c>
      <c r="U140" s="151">
        <f t="shared" ref="U140:V140" si="212">P181</f>
        <v>0</v>
      </c>
      <c r="V140" s="151">
        <f t="shared" si="212"/>
        <v>0</v>
      </c>
      <c r="W140" s="11">
        <f t="shared" si="193"/>
        <v>0</v>
      </c>
    </row>
    <row r="141" spans="1:23" x14ac:dyDescent="0.2">
      <c r="A141" s="84" t="s">
        <v>119</v>
      </c>
      <c r="B141" s="85" t="s">
        <v>67</v>
      </c>
      <c r="C141" s="85"/>
      <c r="D141" s="86"/>
      <c r="E141" s="85"/>
      <c r="F141" s="85"/>
      <c r="G141" s="85"/>
      <c r="H141" s="85"/>
      <c r="I141" s="85"/>
      <c r="J141" s="85"/>
      <c r="K141" s="85"/>
      <c r="L141" s="85"/>
      <c r="M141" s="87"/>
      <c r="N141" s="87"/>
      <c r="O141" s="88"/>
      <c r="P141" s="89"/>
      <c r="Q141" s="89"/>
      <c r="R141" s="89"/>
      <c r="S141" s="29" t="str">
        <f t="shared" si="91"/>
        <v>10.01</v>
      </c>
      <c r="U141" s="1"/>
      <c r="W141" s="11">
        <f t="shared" ref="W141:W166" si="213">O141+P141-Q141</f>
        <v>0</v>
      </c>
    </row>
    <row r="142" spans="1:23" ht="76.5" x14ac:dyDescent="0.2">
      <c r="A142" s="94" t="s">
        <v>120</v>
      </c>
      <c r="B142" s="95" t="s">
        <v>157</v>
      </c>
      <c r="C142" s="96" t="s">
        <v>10</v>
      </c>
      <c r="D142" s="97">
        <f t="shared" ref="D142" si="214">SUM(E142:F142)</f>
        <v>30</v>
      </c>
      <c r="E142" s="98">
        <v>30</v>
      </c>
      <c r="F142" s="98"/>
      <c r="G142" s="90"/>
      <c r="H142" s="90"/>
      <c r="I142" s="91">
        <f t="shared" ref="I142" si="215">IFERROR(TRUNC((H142+G142),2),"")</f>
        <v>0</v>
      </c>
      <c r="J142" s="90">
        <f t="shared" ref="J142" si="216">IFERROR(TRUNC(G142*(1+M142),2),"")</f>
        <v>0</v>
      </c>
      <c r="K142" s="90">
        <f t="shared" ref="K142" si="217">IFERROR(TRUNC(H142*(1+N142),2),"")</f>
        <v>0</v>
      </c>
      <c r="L142" s="91">
        <f t="shared" ref="L142" si="218">IFERROR(TRUNC((K142+J142),2),"")</f>
        <v>0</v>
      </c>
      <c r="M142" s="92"/>
      <c r="N142" s="92"/>
      <c r="O142" s="90">
        <f>IFERROR(TRUNC((J142*D142),2),"")</f>
        <v>0</v>
      </c>
      <c r="P142" s="90">
        <f>IFERROR(TRUNC((K142*D142),2),"")</f>
        <v>0</v>
      </c>
      <c r="Q142" s="91">
        <f t="shared" ref="Q142" si="219">IFERROR(TRUNC((O142+P142),2),"")</f>
        <v>0</v>
      </c>
      <c r="R142" s="93" t="str">
        <f>IFERROR((Q142/$Q$249),"")</f>
        <v/>
      </c>
      <c r="S142" s="29" t="str">
        <f t="shared" si="91"/>
        <v>10.01.01</v>
      </c>
      <c r="W142" s="11">
        <f t="shared" si="213"/>
        <v>0</v>
      </c>
    </row>
    <row r="143" spans="1:23" x14ac:dyDescent="0.2">
      <c r="A143" s="84" t="s">
        <v>121</v>
      </c>
      <c r="B143" s="85" t="s">
        <v>80</v>
      </c>
      <c r="C143" s="85"/>
      <c r="D143" s="86"/>
      <c r="E143" s="85"/>
      <c r="F143" s="85"/>
      <c r="G143" s="85"/>
      <c r="H143" s="85"/>
      <c r="I143" s="85"/>
      <c r="J143" s="85"/>
      <c r="K143" s="85"/>
      <c r="L143" s="85"/>
      <c r="M143" s="87"/>
      <c r="N143" s="87"/>
      <c r="O143" s="88"/>
      <c r="P143" s="89"/>
      <c r="Q143" s="89"/>
      <c r="R143" s="89"/>
      <c r="S143" s="29" t="str">
        <f t="shared" ref="S143:S206" si="220">A143</f>
        <v>10.02</v>
      </c>
      <c r="U143" s="1"/>
      <c r="W143" s="11">
        <f t="shared" si="213"/>
        <v>0</v>
      </c>
    </row>
    <row r="144" spans="1:23" ht="76.5" x14ac:dyDescent="0.2">
      <c r="A144" s="94" t="s">
        <v>122</v>
      </c>
      <c r="B144" s="95" t="s">
        <v>375</v>
      </c>
      <c r="C144" s="96" t="s">
        <v>9</v>
      </c>
      <c r="D144" s="97">
        <f t="shared" ref="D144" si="221">SUM(E144:F144)</f>
        <v>699.97</v>
      </c>
      <c r="E144" s="98">
        <v>699.97</v>
      </c>
      <c r="F144" s="98"/>
      <c r="G144" s="90"/>
      <c r="H144" s="90"/>
      <c r="I144" s="91">
        <f t="shared" ref="I144" si="222">IFERROR(TRUNC((H144+G144),2),"")</f>
        <v>0</v>
      </c>
      <c r="J144" s="90">
        <f t="shared" ref="J144" si="223">IFERROR(TRUNC(G144*(1+M144),2),"")</f>
        <v>0</v>
      </c>
      <c r="K144" s="90">
        <f t="shared" ref="K144" si="224">IFERROR(TRUNC(H144*(1+N144),2),"")</f>
        <v>0</v>
      </c>
      <c r="L144" s="91">
        <f t="shared" ref="L144" si="225">IFERROR(TRUNC((K144+J144),2),"")</f>
        <v>0</v>
      </c>
      <c r="M144" s="92"/>
      <c r="N144" s="92"/>
      <c r="O144" s="90">
        <f t="shared" ref="O144" si="226">IFERROR(TRUNC((J144*D144),2),"")</f>
        <v>0</v>
      </c>
      <c r="P144" s="90">
        <f t="shared" ref="P144" si="227">IFERROR(TRUNC((K144*D144),2),"")</f>
        <v>0</v>
      </c>
      <c r="Q144" s="91">
        <f t="shared" ref="Q144" si="228">IFERROR(TRUNC((O144+P144),2),"")</f>
        <v>0</v>
      </c>
      <c r="R144" s="93" t="str">
        <f t="shared" ref="R144:R150" si="229">IFERROR((Q144/$Q$249),"")</f>
        <v/>
      </c>
      <c r="S144" s="29" t="str">
        <f t="shared" si="220"/>
        <v>10.02.01</v>
      </c>
      <c r="W144" s="172">
        <f t="shared" ref="W144" si="230">O144+P144-Q144</f>
        <v>0</v>
      </c>
    </row>
    <row r="145" spans="1:23" ht="51" x14ac:dyDescent="0.2">
      <c r="A145" s="94" t="s">
        <v>291</v>
      </c>
      <c r="B145" s="95" t="s">
        <v>211</v>
      </c>
      <c r="C145" s="96" t="s">
        <v>9</v>
      </c>
      <c r="D145" s="97">
        <f t="shared" ref="D145" si="231">SUM(E145:F145)</f>
        <v>23</v>
      </c>
      <c r="E145" s="98">
        <v>23</v>
      </c>
      <c r="F145" s="98"/>
      <c r="G145" s="90"/>
      <c r="H145" s="90"/>
      <c r="I145" s="91">
        <f t="shared" ref="I145" si="232">IFERROR(TRUNC((H145+G145),2),"")</f>
        <v>0</v>
      </c>
      <c r="J145" s="90">
        <f t="shared" ref="J145" si="233">IFERROR(TRUNC(G145*(1+M145),2),"")</f>
        <v>0</v>
      </c>
      <c r="K145" s="90">
        <f t="shared" ref="K145" si="234">IFERROR(TRUNC(H145*(1+N145),2),"")</f>
        <v>0</v>
      </c>
      <c r="L145" s="91">
        <f t="shared" ref="L145" si="235">IFERROR(TRUNC((K145+J145),2),"")</f>
        <v>0</v>
      </c>
      <c r="M145" s="92"/>
      <c r="N145" s="92"/>
      <c r="O145" s="90">
        <f t="shared" ref="O145:O148" si="236">IFERROR(TRUNC((J145*D145),2),"")</f>
        <v>0</v>
      </c>
      <c r="P145" s="90">
        <f t="shared" ref="P145:P148" si="237">IFERROR(TRUNC((K145*D145),2),"")</f>
        <v>0</v>
      </c>
      <c r="Q145" s="91">
        <f t="shared" ref="Q145" si="238">IFERROR(TRUNC((O145+P145),2),"")</f>
        <v>0</v>
      </c>
      <c r="R145" s="93" t="str">
        <f t="shared" si="229"/>
        <v/>
      </c>
      <c r="S145" s="29" t="str">
        <f t="shared" si="220"/>
        <v>10.02.02</v>
      </c>
      <c r="W145" s="172">
        <f t="shared" ref="W145" si="239">O145+P145-Q145</f>
        <v>0</v>
      </c>
    </row>
    <row r="146" spans="1:23" ht="51" x14ac:dyDescent="0.2">
      <c r="A146" s="94" t="s">
        <v>292</v>
      </c>
      <c r="B146" s="95" t="s">
        <v>176</v>
      </c>
      <c r="C146" s="96" t="s">
        <v>9</v>
      </c>
      <c r="D146" s="97">
        <f t="shared" ref="D146:D148" si="240">SUM(E146:F146)</f>
        <v>92</v>
      </c>
      <c r="E146" s="98">
        <v>92</v>
      </c>
      <c r="F146" s="98"/>
      <c r="G146" s="90"/>
      <c r="H146" s="90"/>
      <c r="I146" s="91">
        <f t="shared" ref="I146:I148" si="241">IFERROR(TRUNC((H146+G146),2),"")</f>
        <v>0</v>
      </c>
      <c r="J146" s="90">
        <f t="shared" ref="J146:J148" si="242">IFERROR(TRUNC(G146*(1+M146),2),"")</f>
        <v>0</v>
      </c>
      <c r="K146" s="90">
        <f t="shared" ref="K146:K148" si="243">IFERROR(TRUNC(H146*(1+N146),2),"")</f>
        <v>0</v>
      </c>
      <c r="L146" s="91">
        <f t="shared" ref="L146:L148" si="244">IFERROR(TRUNC((K146+J146),2),"")</f>
        <v>0</v>
      </c>
      <c r="M146" s="92"/>
      <c r="N146" s="92"/>
      <c r="O146" s="90">
        <f t="shared" si="236"/>
        <v>0</v>
      </c>
      <c r="P146" s="90">
        <f t="shared" si="237"/>
        <v>0</v>
      </c>
      <c r="Q146" s="91">
        <f t="shared" ref="Q146:Q148" si="245">IFERROR(TRUNC((O146+P146),2),"")</f>
        <v>0</v>
      </c>
      <c r="R146" s="93" t="str">
        <f t="shared" si="229"/>
        <v/>
      </c>
      <c r="S146" s="29" t="str">
        <f t="shared" si="220"/>
        <v>10.02.03</v>
      </c>
      <c r="W146" s="11">
        <f t="shared" si="213"/>
        <v>0</v>
      </c>
    </row>
    <row r="147" spans="1:23" ht="51" x14ac:dyDescent="0.2">
      <c r="A147" s="94" t="s">
        <v>293</v>
      </c>
      <c r="B147" s="95" t="s">
        <v>214</v>
      </c>
      <c r="C147" s="96" t="s">
        <v>9</v>
      </c>
      <c r="D147" s="97">
        <f t="shared" ref="D147" si="246">SUM(E147:F147)</f>
        <v>23</v>
      </c>
      <c r="E147" s="98">
        <v>23</v>
      </c>
      <c r="F147" s="98"/>
      <c r="G147" s="90"/>
      <c r="H147" s="90"/>
      <c r="I147" s="91">
        <f t="shared" ref="I147" si="247">IFERROR(TRUNC((H147+G147),2),"")</f>
        <v>0</v>
      </c>
      <c r="J147" s="90">
        <f t="shared" ref="J147" si="248">IFERROR(TRUNC(G147*(1+M147),2),"")</f>
        <v>0</v>
      </c>
      <c r="K147" s="90">
        <f t="shared" ref="K147" si="249">IFERROR(TRUNC(H147*(1+N147),2),"")</f>
        <v>0</v>
      </c>
      <c r="L147" s="91">
        <f t="shared" ref="L147" si="250">IFERROR(TRUNC((K147+J147),2),"")</f>
        <v>0</v>
      </c>
      <c r="M147" s="92"/>
      <c r="N147" s="92"/>
      <c r="O147" s="90">
        <f t="shared" si="236"/>
        <v>0</v>
      </c>
      <c r="P147" s="90">
        <f t="shared" si="237"/>
        <v>0</v>
      </c>
      <c r="Q147" s="91">
        <f t="shared" ref="Q147" si="251">IFERROR(TRUNC((O147+P147),2),"")</f>
        <v>0</v>
      </c>
      <c r="R147" s="93" t="str">
        <f t="shared" si="229"/>
        <v/>
      </c>
      <c r="S147" s="29" t="str">
        <f t="shared" si="220"/>
        <v>10.02.04</v>
      </c>
      <c r="W147" s="172">
        <f t="shared" ref="W147" si="252">O147+P147-Q147</f>
        <v>0</v>
      </c>
    </row>
    <row r="148" spans="1:23" ht="51" x14ac:dyDescent="0.2">
      <c r="A148" s="94" t="s">
        <v>294</v>
      </c>
      <c r="B148" s="95" t="s">
        <v>215</v>
      </c>
      <c r="C148" s="96" t="s">
        <v>9</v>
      </c>
      <c r="D148" s="97">
        <f t="shared" si="240"/>
        <v>92</v>
      </c>
      <c r="E148" s="98">
        <v>92</v>
      </c>
      <c r="F148" s="98"/>
      <c r="G148" s="90"/>
      <c r="H148" s="90"/>
      <c r="I148" s="91">
        <f t="shared" si="241"/>
        <v>0</v>
      </c>
      <c r="J148" s="90">
        <f t="shared" si="242"/>
        <v>0</v>
      </c>
      <c r="K148" s="90">
        <f t="shared" si="243"/>
        <v>0</v>
      </c>
      <c r="L148" s="91">
        <f t="shared" si="244"/>
        <v>0</v>
      </c>
      <c r="M148" s="92"/>
      <c r="N148" s="92"/>
      <c r="O148" s="90">
        <f t="shared" si="236"/>
        <v>0</v>
      </c>
      <c r="P148" s="90">
        <f t="shared" si="237"/>
        <v>0</v>
      </c>
      <c r="Q148" s="91">
        <f t="shared" si="245"/>
        <v>0</v>
      </c>
      <c r="R148" s="93" t="str">
        <f t="shared" si="229"/>
        <v/>
      </c>
      <c r="S148" s="29" t="str">
        <f t="shared" si="220"/>
        <v>10.02.05</v>
      </c>
      <c r="W148" s="11">
        <f t="shared" si="213"/>
        <v>0</v>
      </c>
    </row>
    <row r="149" spans="1:23" ht="38.25" x14ac:dyDescent="0.2">
      <c r="A149" s="94" t="s">
        <v>295</v>
      </c>
      <c r="B149" s="95" t="s">
        <v>376</v>
      </c>
      <c r="C149" s="96" t="s">
        <v>9</v>
      </c>
      <c r="D149" s="97">
        <f t="shared" ref="D149" si="253">SUM(E149:F149)</f>
        <v>92</v>
      </c>
      <c r="E149" s="98">
        <v>92</v>
      </c>
      <c r="F149" s="98"/>
      <c r="G149" s="90"/>
      <c r="H149" s="90"/>
      <c r="I149" s="91">
        <f t="shared" ref="I149" si="254">IFERROR(TRUNC((H149+G149),2),"")</f>
        <v>0</v>
      </c>
      <c r="J149" s="90">
        <f t="shared" ref="J149" si="255">IFERROR(TRUNC(G149*(1+M149),2),"")</f>
        <v>0</v>
      </c>
      <c r="K149" s="90">
        <f t="shared" ref="K149" si="256">IFERROR(TRUNC(H149*(1+N149),2),"")</f>
        <v>0</v>
      </c>
      <c r="L149" s="91">
        <f t="shared" ref="L149" si="257">IFERROR(TRUNC((K149+J149),2),"")</f>
        <v>0</v>
      </c>
      <c r="M149" s="92"/>
      <c r="N149" s="92"/>
      <c r="O149" s="90">
        <f t="shared" ref="O149" si="258">IFERROR(TRUNC((J149*D149),2),"")</f>
        <v>0</v>
      </c>
      <c r="P149" s="90">
        <f t="shared" ref="P149" si="259">IFERROR(TRUNC((K149*D149),2),"")</f>
        <v>0</v>
      </c>
      <c r="Q149" s="91">
        <f t="shared" ref="Q149" si="260">IFERROR(TRUNC((O149+P149),2),"")</f>
        <v>0</v>
      </c>
      <c r="R149" s="93" t="str">
        <f t="shared" si="229"/>
        <v/>
      </c>
      <c r="S149" s="29" t="str">
        <f t="shared" si="220"/>
        <v>10.02.06</v>
      </c>
      <c r="W149" s="172">
        <f t="shared" ref="W149" si="261">O149+P149-Q149</f>
        <v>0</v>
      </c>
    </row>
    <row r="150" spans="1:23" ht="38.25" x14ac:dyDescent="0.2">
      <c r="A150" s="94" t="s">
        <v>423</v>
      </c>
      <c r="B150" s="95" t="s">
        <v>377</v>
      </c>
      <c r="C150" s="96" t="s">
        <v>8</v>
      </c>
      <c r="D150" s="97">
        <f>SUM(E150:F150)</f>
        <v>70</v>
      </c>
      <c r="E150" s="98">
        <v>70</v>
      </c>
      <c r="F150" s="98"/>
      <c r="G150" s="90"/>
      <c r="H150" s="90"/>
      <c r="I150" s="91">
        <f>IFERROR(TRUNC((H150+G150),2),"")</f>
        <v>0</v>
      </c>
      <c r="J150" s="90">
        <f>IFERROR(TRUNC(G150*(1+M150),2),"")</f>
        <v>0</v>
      </c>
      <c r="K150" s="90">
        <f>IFERROR(TRUNC(H150*(1+N150),2),"")</f>
        <v>0</v>
      </c>
      <c r="L150" s="91">
        <f>IFERROR(TRUNC((K150+J150),2),"")</f>
        <v>0</v>
      </c>
      <c r="M150" s="92"/>
      <c r="N150" s="92"/>
      <c r="O150" s="90">
        <f>IFERROR(TRUNC((J150*D150),2),"")</f>
        <v>0</v>
      </c>
      <c r="P150" s="90">
        <f>IFERROR(TRUNC((K150*D150),2),"")</f>
        <v>0</v>
      </c>
      <c r="Q150" s="91">
        <f>IFERROR(TRUNC((O150+P150),2),"")</f>
        <v>0</v>
      </c>
      <c r="R150" s="93" t="str">
        <f t="shared" si="229"/>
        <v/>
      </c>
      <c r="S150" s="29" t="str">
        <f t="shared" si="220"/>
        <v>10.02.07</v>
      </c>
      <c r="W150" s="172">
        <f>O150+P150-Q150</f>
        <v>0</v>
      </c>
    </row>
    <row r="151" spans="1:23" x14ac:dyDescent="0.2">
      <c r="A151" s="84" t="s">
        <v>128</v>
      </c>
      <c r="B151" s="85" t="s">
        <v>246</v>
      </c>
      <c r="C151" s="85"/>
      <c r="D151" s="86"/>
      <c r="E151" s="85"/>
      <c r="F151" s="85"/>
      <c r="G151" s="85"/>
      <c r="H151" s="85"/>
      <c r="I151" s="85"/>
      <c r="J151" s="85"/>
      <c r="K151" s="85"/>
      <c r="L151" s="85"/>
      <c r="M151" s="87"/>
      <c r="N151" s="87"/>
      <c r="O151" s="88"/>
      <c r="P151" s="89"/>
      <c r="Q151" s="89"/>
      <c r="R151" s="89"/>
      <c r="S151" s="29" t="str">
        <f t="shared" si="220"/>
        <v>10.03</v>
      </c>
      <c r="U151" s="1"/>
      <c r="W151" s="172">
        <f t="shared" ref="W151:W156" si="262">O151+P151-Q151</f>
        <v>0</v>
      </c>
    </row>
    <row r="152" spans="1:23" ht="114.75" x14ac:dyDescent="0.2">
      <c r="A152" s="94" t="s">
        <v>129</v>
      </c>
      <c r="B152" s="95" t="s">
        <v>378</v>
      </c>
      <c r="C152" s="96" t="s">
        <v>34</v>
      </c>
      <c r="D152" s="97">
        <f t="shared" ref="D152:D156" si="263">SUM(E152:F152)</f>
        <v>1</v>
      </c>
      <c r="E152" s="98">
        <v>1</v>
      </c>
      <c r="F152" s="98"/>
      <c r="G152" s="90"/>
      <c r="H152" s="90"/>
      <c r="I152" s="91">
        <f t="shared" ref="I152:I156" si="264">IFERROR(TRUNC((H152+G152),2),"")</f>
        <v>0</v>
      </c>
      <c r="J152" s="90">
        <f t="shared" ref="J152:J156" si="265">IFERROR(TRUNC(G152*(1+M152),2),"")</f>
        <v>0</v>
      </c>
      <c r="K152" s="90">
        <f t="shared" ref="K152:K156" si="266">IFERROR(TRUNC(H152*(1+N152),2),"")</f>
        <v>0</v>
      </c>
      <c r="L152" s="91">
        <f t="shared" ref="L152:L156" si="267">IFERROR(TRUNC((K152+J152),2),"")</f>
        <v>0</v>
      </c>
      <c r="M152" s="92"/>
      <c r="N152" s="92"/>
      <c r="O152" s="90">
        <f t="shared" ref="O152:O156" si="268">IFERROR(TRUNC((J152*D152),2),"")</f>
        <v>0</v>
      </c>
      <c r="P152" s="90">
        <f t="shared" ref="P152:P156" si="269">IFERROR(TRUNC((K152*D152),2),"")</f>
        <v>0</v>
      </c>
      <c r="Q152" s="91">
        <f t="shared" ref="Q152:Q156" si="270">IFERROR(TRUNC((O152+P152),2),"")</f>
        <v>0</v>
      </c>
      <c r="R152" s="93" t="str">
        <f>IFERROR((Q152/$Q$249),"")</f>
        <v/>
      </c>
      <c r="S152" s="29" t="str">
        <f t="shared" si="220"/>
        <v>10.03.01</v>
      </c>
      <c r="W152" s="172">
        <f t="shared" si="262"/>
        <v>0</v>
      </c>
    </row>
    <row r="153" spans="1:23" ht="114.75" x14ac:dyDescent="0.2">
      <c r="A153" s="94" t="s">
        <v>296</v>
      </c>
      <c r="B153" s="95" t="s">
        <v>379</v>
      </c>
      <c r="C153" s="96" t="s">
        <v>34</v>
      </c>
      <c r="D153" s="97">
        <f t="shared" si="263"/>
        <v>2</v>
      </c>
      <c r="E153" s="98">
        <v>2</v>
      </c>
      <c r="F153" s="98"/>
      <c r="G153" s="90"/>
      <c r="H153" s="90"/>
      <c r="I153" s="91">
        <f t="shared" si="264"/>
        <v>0</v>
      </c>
      <c r="J153" s="90">
        <f t="shared" si="265"/>
        <v>0</v>
      </c>
      <c r="K153" s="90">
        <f t="shared" si="266"/>
        <v>0</v>
      </c>
      <c r="L153" s="91">
        <f t="shared" si="267"/>
        <v>0</v>
      </c>
      <c r="M153" s="92"/>
      <c r="N153" s="92"/>
      <c r="O153" s="90">
        <f t="shared" si="268"/>
        <v>0</v>
      </c>
      <c r="P153" s="90">
        <f t="shared" si="269"/>
        <v>0</v>
      </c>
      <c r="Q153" s="91">
        <f t="shared" si="270"/>
        <v>0</v>
      </c>
      <c r="R153" s="93" t="str">
        <f>IFERROR((Q153/$Q$249),"")</f>
        <v/>
      </c>
      <c r="S153" s="29" t="str">
        <f t="shared" si="220"/>
        <v>10.03.02</v>
      </c>
      <c r="W153" s="172">
        <f t="shared" si="262"/>
        <v>0</v>
      </c>
    </row>
    <row r="154" spans="1:23" ht="114.75" x14ac:dyDescent="0.2">
      <c r="A154" s="94" t="s">
        <v>297</v>
      </c>
      <c r="B154" s="95" t="s">
        <v>380</v>
      </c>
      <c r="C154" s="96" t="s">
        <v>34</v>
      </c>
      <c r="D154" s="97">
        <f t="shared" si="263"/>
        <v>1</v>
      </c>
      <c r="E154" s="98">
        <v>1</v>
      </c>
      <c r="F154" s="98"/>
      <c r="G154" s="90"/>
      <c r="H154" s="90"/>
      <c r="I154" s="91">
        <f t="shared" si="264"/>
        <v>0</v>
      </c>
      <c r="J154" s="90">
        <f t="shared" si="265"/>
        <v>0</v>
      </c>
      <c r="K154" s="90">
        <f t="shared" si="266"/>
        <v>0</v>
      </c>
      <c r="L154" s="91">
        <f t="shared" si="267"/>
        <v>0</v>
      </c>
      <c r="M154" s="92"/>
      <c r="N154" s="92"/>
      <c r="O154" s="90">
        <f t="shared" si="268"/>
        <v>0</v>
      </c>
      <c r="P154" s="90">
        <f t="shared" si="269"/>
        <v>0</v>
      </c>
      <c r="Q154" s="91">
        <f t="shared" si="270"/>
        <v>0</v>
      </c>
      <c r="R154" s="93" t="str">
        <f>IFERROR((Q154/$Q$249),"")</f>
        <v/>
      </c>
      <c r="S154" s="29" t="str">
        <f t="shared" si="220"/>
        <v>10.03.03</v>
      </c>
      <c r="W154" s="172">
        <f t="shared" si="262"/>
        <v>0</v>
      </c>
    </row>
    <row r="155" spans="1:23" ht="114.75" x14ac:dyDescent="0.2">
      <c r="A155" s="94" t="s">
        <v>298</v>
      </c>
      <c r="B155" s="95" t="s">
        <v>381</v>
      </c>
      <c r="C155" s="96" t="s">
        <v>34</v>
      </c>
      <c r="D155" s="97">
        <f t="shared" si="263"/>
        <v>1</v>
      </c>
      <c r="E155" s="98">
        <v>1</v>
      </c>
      <c r="F155" s="98"/>
      <c r="G155" s="90"/>
      <c r="H155" s="90"/>
      <c r="I155" s="91">
        <f t="shared" si="264"/>
        <v>0</v>
      </c>
      <c r="J155" s="90">
        <f t="shared" si="265"/>
        <v>0</v>
      </c>
      <c r="K155" s="90">
        <f t="shared" si="266"/>
        <v>0</v>
      </c>
      <c r="L155" s="91">
        <f t="shared" si="267"/>
        <v>0</v>
      </c>
      <c r="M155" s="92"/>
      <c r="N155" s="92"/>
      <c r="O155" s="90">
        <f t="shared" si="268"/>
        <v>0</v>
      </c>
      <c r="P155" s="90">
        <f t="shared" si="269"/>
        <v>0</v>
      </c>
      <c r="Q155" s="91">
        <f t="shared" si="270"/>
        <v>0</v>
      </c>
      <c r="R155" s="93" t="str">
        <f>IFERROR((Q155/$Q$249),"")</f>
        <v/>
      </c>
      <c r="S155" s="29" t="str">
        <f t="shared" si="220"/>
        <v>10.03.04</v>
      </c>
      <c r="W155" s="172">
        <f t="shared" si="262"/>
        <v>0</v>
      </c>
    </row>
    <row r="156" spans="1:23" ht="114.75" x14ac:dyDescent="0.2">
      <c r="A156" s="94" t="s">
        <v>299</v>
      </c>
      <c r="B156" s="95" t="s">
        <v>382</v>
      </c>
      <c r="C156" s="96" t="s">
        <v>34</v>
      </c>
      <c r="D156" s="97">
        <f t="shared" si="263"/>
        <v>1</v>
      </c>
      <c r="E156" s="98">
        <v>1</v>
      </c>
      <c r="F156" s="98"/>
      <c r="G156" s="90"/>
      <c r="H156" s="90"/>
      <c r="I156" s="91">
        <f t="shared" si="264"/>
        <v>0</v>
      </c>
      <c r="J156" s="90">
        <f t="shared" si="265"/>
        <v>0</v>
      </c>
      <c r="K156" s="90">
        <f t="shared" si="266"/>
        <v>0</v>
      </c>
      <c r="L156" s="91">
        <f t="shared" si="267"/>
        <v>0</v>
      </c>
      <c r="M156" s="92"/>
      <c r="N156" s="92"/>
      <c r="O156" s="90">
        <f t="shared" si="268"/>
        <v>0</v>
      </c>
      <c r="P156" s="90">
        <f t="shared" si="269"/>
        <v>0</v>
      </c>
      <c r="Q156" s="91">
        <f t="shared" si="270"/>
        <v>0</v>
      </c>
      <c r="R156" s="93" t="str">
        <f>IFERROR((Q156/$Q$249),"")</f>
        <v/>
      </c>
      <c r="S156" s="29" t="str">
        <f t="shared" si="220"/>
        <v>10.03.05</v>
      </c>
      <c r="W156" s="172">
        <f t="shared" si="262"/>
        <v>0</v>
      </c>
    </row>
    <row r="157" spans="1:23" x14ac:dyDescent="0.2">
      <c r="A157" s="84" t="s">
        <v>300</v>
      </c>
      <c r="B157" s="85" t="s">
        <v>247</v>
      </c>
      <c r="C157" s="85"/>
      <c r="D157" s="86"/>
      <c r="E157" s="85"/>
      <c r="F157" s="85"/>
      <c r="G157" s="85"/>
      <c r="H157" s="85"/>
      <c r="I157" s="85"/>
      <c r="J157" s="85"/>
      <c r="K157" s="85"/>
      <c r="L157" s="85"/>
      <c r="M157" s="87"/>
      <c r="N157" s="87"/>
      <c r="O157" s="88"/>
      <c r="P157" s="89"/>
      <c r="Q157" s="89"/>
      <c r="R157" s="89"/>
      <c r="S157" s="29" t="str">
        <f t="shared" si="220"/>
        <v>10.04</v>
      </c>
      <c r="U157" s="1"/>
      <c r="W157" s="172">
        <f t="shared" ref="W157:W162" si="271">O157+P157-Q157</f>
        <v>0</v>
      </c>
    </row>
    <row r="158" spans="1:23" ht="51" x14ac:dyDescent="0.2">
      <c r="A158" s="94" t="s">
        <v>301</v>
      </c>
      <c r="B158" s="95" t="s">
        <v>383</v>
      </c>
      <c r="C158" s="96" t="s">
        <v>10</v>
      </c>
      <c r="D158" s="97">
        <f t="shared" ref="D158" si="272">SUM(E158:F158)</f>
        <v>59</v>
      </c>
      <c r="E158" s="98">
        <v>59</v>
      </c>
      <c r="F158" s="98"/>
      <c r="G158" s="90"/>
      <c r="H158" s="90"/>
      <c r="I158" s="91">
        <f t="shared" ref="I158" si="273">IFERROR(TRUNC((H158+G158),2),"")</f>
        <v>0</v>
      </c>
      <c r="J158" s="90">
        <f t="shared" ref="J158" si="274">IFERROR(TRUNC(G158*(1+M158),2),"")</f>
        <v>0</v>
      </c>
      <c r="K158" s="90">
        <f t="shared" ref="K158" si="275">IFERROR(TRUNC(H158*(1+N158),2),"")</f>
        <v>0</v>
      </c>
      <c r="L158" s="91">
        <f t="shared" ref="L158" si="276">IFERROR(TRUNC((K158+J158),2),"")</f>
        <v>0</v>
      </c>
      <c r="M158" s="92"/>
      <c r="N158" s="92"/>
      <c r="O158" s="90">
        <f t="shared" ref="O158" si="277">IFERROR(TRUNC((J158*D158),2),"")</f>
        <v>0</v>
      </c>
      <c r="P158" s="90">
        <f t="shared" ref="P158" si="278">IFERROR(TRUNC((K158*D158),2),"")</f>
        <v>0</v>
      </c>
      <c r="Q158" s="91">
        <f t="shared" ref="Q158" si="279">IFERROR(TRUNC((O158+P158),2),"")</f>
        <v>0</v>
      </c>
      <c r="R158" s="93" t="str">
        <f>IFERROR((Q158/$Q$249),"")</f>
        <v/>
      </c>
      <c r="S158" s="29" t="str">
        <f t="shared" si="220"/>
        <v>10.04.01</v>
      </c>
      <c r="W158" s="172">
        <f t="shared" si="271"/>
        <v>0</v>
      </c>
    </row>
    <row r="159" spans="1:23" x14ac:dyDescent="0.2">
      <c r="A159" s="84" t="s">
        <v>209</v>
      </c>
      <c r="B159" s="85" t="s">
        <v>248</v>
      </c>
      <c r="C159" s="85"/>
      <c r="D159" s="86"/>
      <c r="E159" s="85"/>
      <c r="F159" s="85"/>
      <c r="G159" s="85"/>
      <c r="H159" s="85"/>
      <c r="I159" s="85"/>
      <c r="J159" s="85"/>
      <c r="K159" s="85"/>
      <c r="L159" s="85"/>
      <c r="M159" s="87"/>
      <c r="N159" s="87"/>
      <c r="O159" s="88"/>
      <c r="P159" s="89"/>
      <c r="Q159" s="89"/>
      <c r="R159" s="89"/>
      <c r="S159" s="29" t="str">
        <f t="shared" si="220"/>
        <v>10.05</v>
      </c>
      <c r="U159" s="1"/>
      <c r="W159" s="172">
        <f t="shared" si="271"/>
        <v>0</v>
      </c>
    </row>
    <row r="160" spans="1:23" ht="76.5" x14ac:dyDescent="0.2">
      <c r="A160" s="94" t="s">
        <v>210</v>
      </c>
      <c r="B160" s="95" t="s">
        <v>384</v>
      </c>
      <c r="C160" s="96" t="s">
        <v>34</v>
      </c>
      <c r="D160" s="97">
        <f t="shared" ref="D160:D162" si="280">SUM(E160:F160)</f>
        <v>34</v>
      </c>
      <c r="E160" s="98">
        <v>34</v>
      </c>
      <c r="F160" s="98"/>
      <c r="G160" s="90"/>
      <c r="H160" s="90"/>
      <c r="I160" s="91">
        <f t="shared" ref="I160:I162" si="281">IFERROR(TRUNC((H160+G160),2),"")</f>
        <v>0</v>
      </c>
      <c r="J160" s="90">
        <f t="shared" ref="J160:J162" si="282">IFERROR(TRUNC(G160*(1+M160),2),"")</f>
        <v>0</v>
      </c>
      <c r="K160" s="90">
        <f t="shared" ref="K160:K162" si="283">IFERROR(TRUNC(H160*(1+N160),2),"")</f>
        <v>0</v>
      </c>
      <c r="L160" s="91">
        <f t="shared" ref="L160:L162" si="284">IFERROR(TRUNC((K160+J160),2),"")</f>
        <v>0</v>
      </c>
      <c r="M160" s="92"/>
      <c r="N160" s="92"/>
      <c r="O160" s="90">
        <f t="shared" ref="O160:O162" si="285">IFERROR(TRUNC((J160*D160),2),"")</f>
        <v>0</v>
      </c>
      <c r="P160" s="90">
        <f t="shared" ref="P160:P162" si="286">IFERROR(TRUNC((K160*D160),2),"")</f>
        <v>0</v>
      </c>
      <c r="Q160" s="91">
        <f t="shared" ref="Q160:Q162" si="287">IFERROR(TRUNC((O160+P160),2),"")</f>
        <v>0</v>
      </c>
      <c r="R160" s="93" t="str">
        <f>IFERROR((Q160/$Q$249),"")</f>
        <v/>
      </c>
      <c r="S160" s="29" t="str">
        <f t="shared" si="220"/>
        <v>10.05.01</v>
      </c>
      <c r="W160" s="172">
        <f t="shared" si="271"/>
        <v>0</v>
      </c>
    </row>
    <row r="161" spans="1:23" ht="89.25" x14ac:dyDescent="0.2">
      <c r="A161" s="94" t="s">
        <v>302</v>
      </c>
      <c r="B161" s="95" t="s">
        <v>385</v>
      </c>
      <c r="C161" s="96" t="s">
        <v>34</v>
      </c>
      <c r="D161" s="97">
        <f t="shared" si="280"/>
        <v>26</v>
      </c>
      <c r="E161" s="98">
        <v>26</v>
      </c>
      <c r="F161" s="98"/>
      <c r="G161" s="90"/>
      <c r="H161" s="90"/>
      <c r="I161" s="91">
        <f t="shared" si="281"/>
        <v>0</v>
      </c>
      <c r="J161" s="90">
        <f t="shared" si="282"/>
        <v>0</v>
      </c>
      <c r="K161" s="90">
        <f t="shared" si="283"/>
        <v>0</v>
      </c>
      <c r="L161" s="91">
        <f t="shared" si="284"/>
        <v>0</v>
      </c>
      <c r="M161" s="92"/>
      <c r="N161" s="92"/>
      <c r="O161" s="90">
        <f t="shared" si="285"/>
        <v>0</v>
      </c>
      <c r="P161" s="90">
        <f t="shared" si="286"/>
        <v>0</v>
      </c>
      <c r="Q161" s="91">
        <f t="shared" si="287"/>
        <v>0</v>
      </c>
      <c r="R161" s="93" t="str">
        <f>IFERROR((Q161/$Q$249),"")</f>
        <v/>
      </c>
      <c r="S161" s="29" t="str">
        <f t="shared" si="220"/>
        <v>10.05.02</v>
      </c>
      <c r="W161" s="172">
        <f t="shared" si="271"/>
        <v>0</v>
      </c>
    </row>
    <row r="162" spans="1:23" ht="89.25" x14ac:dyDescent="0.2">
      <c r="A162" s="94" t="s">
        <v>303</v>
      </c>
      <c r="B162" s="95" t="s">
        <v>386</v>
      </c>
      <c r="C162" s="96" t="s">
        <v>34</v>
      </c>
      <c r="D162" s="97">
        <f t="shared" si="280"/>
        <v>27</v>
      </c>
      <c r="E162" s="98">
        <v>27</v>
      </c>
      <c r="F162" s="98"/>
      <c r="G162" s="90"/>
      <c r="H162" s="90"/>
      <c r="I162" s="91">
        <f t="shared" si="281"/>
        <v>0</v>
      </c>
      <c r="J162" s="90">
        <f t="shared" si="282"/>
        <v>0</v>
      </c>
      <c r="K162" s="90">
        <f t="shared" si="283"/>
        <v>0</v>
      </c>
      <c r="L162" s="91">
        <f t="shared" si="284"/>
        <v>0</v>
      </c>
      <c r="M162" s="92"/>
      <c r="N162" s="92"/>
      <c r="O162" s="90">
        <f t="shared" si="285"/>
        <v>0</v>
      </c>
      <c r="P162" s="90">
        <f t="shared" si="286"/>
        <v>0</v>
      </c>
      <c r="Q162" s="91">
        <f t="shared" si="287"/>
        <v>0</v>
      </c>
      <c r="R162" s="93" t="str">
        <f>IFERROR((Q162/$Q$249),"")</f>
        <v/>
      </c>
      <c r="S162" s="29" t="str">
        <f t="shared" si="220"/>
        <v>10.05.03</v>
      </c>
      <c r="W162" s="172">
        <f t="shared" si="271"/>
        <v>0</v>
      </c>
    </row>
    <row r="163" spans="1:23" x14ac:dyDescent="0.2">
      <c r="A163" s="84" t="s">
        <v>304</v>
      </c>
      <c r="B163" s="85" t="s">
        <v>68</v>
      </c>
      <c r="C163" s="85"/>
      <c r="D163" s="86"/>
      <c r="E163" s="85"/>
      <c r="F163" s="85"/>
      <c r="G163" s="85"/>
      <c r="H163" s="85"/>
      <c r="I163" s="85"/>
      <c r="J163" s="85"/>
      <c r="K163" s="85"/>
      <c r="L163" s="85"/>
      <c r="M163" s="87"/>
      <c r="N163" s="87"/>
      <c r="O163" s="88"/>
      <c r="P163" s="89"/>
      <c r="Q163" s="89"/>
      <c r="R163" s="89"/>
      <c r="S163" s="29" t="str">
        <f t="shared" si="220"/>
        <v>10.06</v>
      </c>
      <c r="U163" s="1"/>
      <c r="W163" s="11">
        <f t="shared" si="213"/>
        <v>0</v>
      </c>
    </row>
    <row r="164" spans="1:23" ht="89.25" x14ac:dyDescent="0.2">
      <c r="A164" s="94" t="s">
        <v>305</v>
      </c>
      <c r="B164" s="95" t="s">
        <v>387</v>
      </c>
      <c r="C164" s="96" t="s">
        <v>34</v>
      </c>
      <c r="D164" s="97">
        <f t="shared" ref="D164" si="288">SUM(E164:F164)</f>
        <v>16</v>
      </c>
      <c r="E164" s="98">
        <v>16</v>
      </c>
      <c r="F164" s="98"/>
      <c r="G164" s="90"/>
      <c r="H164" s="90"/>
      <c r="I164" s="91">
        <f t="shared" ref="I164" si="289">IFERROR(TRUNC((H164+G164),2),"")</f>
        <v>0</v>
      </c>
      <c r="J164" s="90">
        <f t="shared" ref="J164" si="290">IFERROR(TRUNC(G164*(1+M164),2),"")</f>
        <v>0</v>
      </c>
      <c r="K164" s="90">
        <f t="shared" ref="K164" si="291">IFERROR(TRUNC(H164*(1+N164),2),"")</f>
        <v>0</v>
      </c>
      <c r="L164" s="91">
        <f t="shared" ref="L164" si="292">IFERROR(TRUNC((K164+J164),2),"")</f>
        <v>0</v>
      </c>
      <c r="M164" s="92"/>
      <c r="N164" s="92"/>
      <c r="O164" s="90">
        <f t="shared" ref="O164" si="293">IFERROR(TRUNC((J164*D164),2),"")</f>
        <v>0</v>
      </c>
      <c r="P164" s="90">
        <f t="shared" ref="P164" si="294">IFERROR(TRUNC((K164*D164),2),"")</f>
        <v>0</v>
      </c>
      <c r="Q164" s="91">
        <f t="shared" ref="Q164" si="295">IFERROR(TRUNC((O164+P164),2),"")</f>
        <v>0</v>
      </c>
      <c r="R164" s="93" t="str">
        <f>IFERROR((Q164/$Q$249),"")</f>
        <v/>
      </c>
      <c r="S164" s="29" t="str">
        <f t="shared" si="220"/>
        <v>10.06.01</v>
      </c>
      <c r="W164" s="11">
        <f t="shared" si="213"/>
        <v>0</v>
      </c>
    </row>
    <row r="165" spans="1:23" x14ac:dyDescent="0.2">
      <c r="A165" s="84" t="s">
        <v>306</v>
      </c>
      <c r="B165" s="85" t="s">
        <v>81</v>
      </c>
      <c r="C165" s="85"/>
      <c r="D165" s="86"/>
      <c r="E165" s="85"/>
      <c r="F165" s="85"/>
      <c r="G165" s="85"/>
      <c r="H165" s="85"/>
      <c r="I165" s="85"/>
      <c r="J165" s="85"/>
      <c r="K165" s="85"/>
      <c r="L165" s="85"/>
      <c r="M165" s="87"/>
      <c r="N165" s="87"/>
      <c r="O165" s="88"/>
      <c r="P165" s="89"/>
      <c r="Q165" s="89"/>
      <c r="R165" s="89"/>
      <c r="S165" s="29" t="str">
        <f t="shared" si="220"/>
        <v>10.07</v>
      </c>
      <c r="U165" s="1"/>
      <c r="W165" s="11">
        <f t="shared" si="213"/>
        <v>0</v>
      </c>
    </row>
    <row r="166" spans="1:23" ht="76.5" x14ac:dyDescent="0.2">
      <c r="A166" s="94" t="s">
        <v>307</v>
      </c>
      <c r="B166" s="95" t="s">
        <v>216</v>
      </c>
      <c r="C166" s="96" t="s">
        <v>10</v>
      </c>
      <c r="D166" s="97">
        <f>SUM(E166:F166)</f>
        <v>1</v>
      </c>
      <c r="E166" s="98">
        <v>1</v>
      </c>
      <c r="F166" s="98"/>
      <c r="G166" s="90"/>
      <c r="H166" s="90"/>
      <c r="I166" s="91">
        <f>IFERROR(TRUNC((H166+G166),2),"")</f>
        <v>0</v>
      </c>
      <c r="J166" s="90">
        <f>IFERROR(TRUNC(G166*(1+M166),2),"")</f>
        <v>0</v>
      </c>
      <c r="K166" s="90">
        <f>IFERROR(TRUNC(H166*(1+N166),2),"")</f>
        <v>0</v>
      </c>
      <c r="L166" s="91">
        <f>IFERROR(TRUNC((K166+J166),2),"")</f>
        <v>0</v>
      </c>
      <c r="M166" s="92"/>
      <c r="N166" s="92"/>
      <c r="O166" s="90">
        <f>IFERROR(TRUNC((J166*D166),2),"")</f>
        <v>0</v>
      </c>
      <c r="P166" s="90">
        <f>IFERROR(TRUNC((K166*D166),2),"")</f>
        <v>0</v>
      </c>
      <c r="Q166" s="91">
        <f>IFERROR(TRUNC((O166+P166),2),"")</f>
        <v>0</v>
      </c>
      <c r="R166" s="93" t="str">
        <f>IFERROR((Q166/$Q$249),"")</f>
        <v/>
      </c>
      <c r="S166" s="29" t="str">
        <f t="shared" si="220"/>
        <v>10.07.01</v>
      </c>
      <c r="W166" s="11">
        <f t="shared" si="213"/>
        <v>0</v>
      </c>
    </row>
    <row r="167" spans="1:23" ht="76.5" x14ac:dyDescent="0.2">
      <c r="A167" s="94" t="s">
        <v>308</v>
      </c>
      <c r="B167" s="95" t="s">
        <v>249</v>
      </c>
      <c r="C167" s="96" t="s">
        <v>10</v>
      </c>
      <c r="D167" s="97">
        <f t="shared" ref="D167" si="296">SUM(E167:F167)</f>
        <v>1</v>
      </c>
      <c r="E167" s="98">
        <v>1</v>
      </c>
      <c r="F167" s="98"/>
      <c r="G167" s="90"/>
      <c r="H167" s="90"/>
      <c r="I167" s="91">
        <f t="shared" ref="I167" si="297">IFERROR(TRUNC((H167+G167),2),"")</f>
        <v>0</v>
      </c>
      <c r="J167" s="90">
        <f t="shared" ref="J167" si="298">IFERROR(TRUNC(G167*(1+M167),2),"")</f>
        <v>0</v>
      </c>
      <c r="K167" s="90">
        <f t="shared" ref="K167" si="299">IFERROR(TRUNC(H167*(1+N167),2),"")</f>
        <v>0</v>
      </c>
      <c r="L167" s="91">
        <f t="shared" ref="L167" si="300">IFERROR(TRUNC((K167+J167),2),"")</f>
        <v>0</v>
      </c>
      <c r="M167" s="92"/>
      <c r="N167" s="92"/>
      <c r="O167" s="90">
        <f t="shared" ref="O167" si="301">IFERROR(TRUNC((J167*D167),2),"")</f>
        <v>0</v>
      </c>
      <c r="P167" s="90">
        <f t="shared" ref="P167" si="302">IFERROR(TRUNC((K167*D167),2),"")</f>
        <v>0</v>
      </c>
      <c r="Q167" s="91">
        <f t="shared" ref="Q167" si="303">IFERROR(TRUNC((O167+P167),2),"")</f>
        <v>0</v>
      </c>
      <c r="R167" s="93" t="str">
        <f>IFERROR((Q167/$Q$249),"")</f>
        <v/>
      </c>
      <c r="S167" s="29" t="str">
        <f t="shared" si="220"/>
        <v>10.07.02</v>
      </c>
      <c r="W167" s="172">
        <f t="shared" ref="W167:W169" si="304">O167+P167-Q167</f>
        <v>0</v>
      </c>
    </row>
    <row r="168" spans="1:23" x14ac:dyDescent="0.2">
      <c r="A168" s="84" t="s">
        <v>171</v>
      </c>
      <c r="B168" s="85" t="s">
        <v>250</v>
      </c>
      <c r="C168" s="85"/>
      <c r="D168" s="86"/>
      <c r="E168" s="85"/>
      <c r="F168" s="85"/>
      <c r="G168" s="85"/>
      <c r="H168" s="85"/>
      <c r="I168" s="85"/>
      <c r="J168" s="85"/>
      <c r="K168" s="85"/>
      <c r="L168" s="85"/>
      <c r="M168" s="87"/>
      <c r="N168" s="87"/>
      <c r="O168" s="88"/>
      <c r="P168" s="89"/>
      <c r="Q168" s="89"/>
      <c r="R168" s="89"/>
      <c r="S168" s="29" t="str">
        <f t="shared" si="220"/>
        <v>10.08</v>
      </c>
      <c r="U168" s="1"/>
      <c r="W168" s="172">
        <f t="shared" si="304"/>
        <v>0</v>
      </c>
    </row>
    <row r="169" spans="1:23" ht="102" x14ac:dyDescent="0.2">
      <c r="A169" s="94" t="s">
        <v>172</v>
      </c>
      <c r="B169" s="95" t="s">
        <v>388</v>
      </c>
      <c r="C169" s="96" t="s">
        <v>10</v>
      </c>
      <c r="D169" s="97">
        <f>SUM(E169:F169)</f>
        <v>2</v>
      </c>
      <c r="E169" s="98">
        <v>2</v>
      </c>
      <c r="F169" s="98"/>
      <c r="G169" s="90"/>
      <c r="H169" s="90"/>
      <c r="I169" s="91">
        <f>IFERROR(TRUNC((H169+G169),2),"")</f>
        <v>0</v>
      </c>
      <c r="J169" s="90">
        <f>IFERROR(TRUNC(G169*(1+M169),2),"")</f>
        <v>0</v>
      </c>
      <c r="K169" s="90">
        <f>IFERROR(TRUNC(H169*(1+N169),2),"")</f>
        <v>0</v>
      </c>
      <c r="L169" s="91">
        <f>IFERROR(TRUNC((K169+J169),2),"")</f>
        <v>0</v>
      </c>
      <c r="M169" s="92"/>
      <c r="N169" s="92"/>
      <c r="O169" s="90">
        <f>IFERROR(TRUNC((J169*D169),2),"")</f>
        <v>0</v>
      </c>
      <c r="P169" s="90">
        <f>IFERROR(TRUNC((K169*D169),2),"")</f>
        <v>0</v>
      </c>
      <c r="Q169" s="91">
        <f>IFERROR(TRUNC((O169+P169),2),"")</f>
        <v>0</v>
      </c>
      <c r="R169" s="93" t="str">
        <f>IFERROR((Q169/$Q$249),"")</f>
        <v/>
      </c>
      <c r="S169" s="29" t="str">
        <f t="shared" si="220"/>
        <v>10.08.01</v>
      </c>
      <c r="W169" s="172">
        <f t="shared" si="304"/>
        <v>0</v>
      </c>
    </row>
    <row r="170" spans="1:23" x14ac:dyDescent="0.2">
      <c r="A170" s="84" t="s">
        <v>177</v>
      </c>
      <c r="B170" s="85" t="s">
        <v>251</v>
      </c>
      <c r="C170" s="85"/>
      <c r="D170" s="86"/>
      <c r="E170" s="85"/>
      <c r="F170" s="85"/>
      <c r="G170" s="85"/>
      <c r="H170" s="85"/>
      <c r="I170" s="85"/>
      <c r="J170" s="85"/>
      <c r="K170" s="85"/>
      <c r="L170" s="85"/>
      <c r="M170" s="87"/>
      <c r="N170" s="87"/>
      <c r="O170" s="88"/>
      <c r="P170" s="89"/>
      <c r="Q170" s="89"/>
      <c r="R170" s="89"/>
      <c r="S170" s="29" t="str">
        <f t="shared" si="220"/>
        <v>10.09</v>
      </c>
      <c r="U170" s="1"/>
      <c r="W170" s="172">
        <f t="shared" ref="W170:W172" si="305">O170+P170-Q170</f>
        <v>0</v>
      </c>
    </row>
    <row r="171" spans="1:23" ht="76.5" x14ac:dyDescent="0.2">
      <c r="A171" s="94" t="s">
        <v>178</v>
      </c>
      <c r="B171" s="95" t="s">
        <v>389</v>
      </c>
      <c r="C171" s="96" t="s">
        <v>10</v>
      </c>
      <c r="D171" s="97">
        <f>SUM(E171:F171)</f>
        <v>16</v>
      </c>
      <c r="E171" s="98">
        <v>16</v>
      </c>
      <c r="F171" s="98"/>
      <c r="G171" s="90"/>
      <c r="H171" s="90"/>
      <c r="I171" s="91">
        <f>IFERROR(TRUNC((H171+G171),2),"")</f>
        <v>0</v>
      </c>
      <c r="J171" s="90">
        <f>IFERROR(TRUNC(G171*(1+M171),2),"")</f>
        <v>0</v>
      </c>
      <c r="K171" s="90">
        <f>IFERROR(TRUNC(H171*(1+N171),2),"")</f>
        <v>0</v>
      </c>
      <c r="L171" s="91">
        <f>IFERROR(TRUNC((K171+J171),2),"")</f>
        <v>0</v>
      </c>
      <c r="M171" s="92"/>
      <c r="N171" s="92"/>
      <c r="O171" s="90">
        <f>IFERROR(TRUNC((J171*D171),2),"")</f>
        <v>0</v>
      </c>
      <c r="P171" s="90">
        <f>IFERROR(TRUNC((K171*D171),2),"")</f>
        <v>0</v>
      </c>
      <c r="Q171" s="91">
        <f>IFERROR(TRUNC((O171+P171),2),"")</f>
        <v>0</v>
      </c>
      <c r="R171" s="93" t="str">
        <f>IFERROR((Q171/$Q$249),"")</f>
        <v/>
      </c>
      <c r="S171" s="29" t="str">
        <f t="shared" si="220"/>
        <v>10.09.01</v>
      </c>
      <c r="W171" s="172">
        <f t="shared" ref="W171" si="306">O171+P171-Q171</f>
        <v>0</v>
      </c>
    </row>
    <row r="172" spans="1:23" ht="51" x14ac:dyDescent="0.2">
      <c r="A172" s="94" t="s">
        <v>309</v>
      </c>
      <c r="B172" s="95" t="s">
        <v>390</v>
      </c>
      <c r="C172" s="96" t="s">
        <v>10</v>
      </c>
      <c r="D172" s="97">
        <f>SUM(E172:F172)</f>
        <v>6</v>
      </c>
      <c r="E172" s="98">
        <v>6</v>
      </c>
      <c r="F172" s="98"/>
      <c r="G172" s="90"/>
      <c r="H172" s="90"/>
      <c r="I172" s="91">
        <f>IFERROR(TRUNC((H172+G172),2),"")</f>
        <v>0</v>
      </c>
      <c r="J172" s="90">
        <f>IFERROR(TRUNC(G172*(1+M172),2),"")</f>
        <v>0</v>
      </c>
      <c r="K172" s="90">
        <f>IFERROR(TRUNC(H172*(1+N172),2),"")</f>
        <v>0</v>
      </c>
      <c r="L172" s="91">
        <f>IFERROR(TRUNC((K172+J172),2),"")</f>
        <v>0</v>
      </c>
      <c r="M172" s="92"/>
      <c r="N172" s="92"/>
      <c r="O172" s="90">
        <f>IFERROR(TRUNC((J172*D172),2),"")</f>
        <v>0</v>
      </c>
      <c r="P172" s="90">
        <f>IFERROR(TRUNC((K172*D172),2),"")</f>
        <v>0</v>
      </c>
      <c r="Q172" s="91">
        <f>IFERROR(TRUNC((O172+P172),2),"")</f>
        <v>0</v>
      </c>
      <c r="R172" s="93" t="str">
        <f>IFERROR((Q172/$Q$249),"")</f>
        <v/>
      </c>
      <c r="S172" s="29" t="str">
        <f t="shared" si="220"/>
        <v>10.09.02</v>
      </c>
      <c r="W172" s="172">
        <f t="shared" si="305"/>
        <v>0</v>
      </c>
    </row>
    <row r="173" spans="1:23" x14ac:dyDescent="0.2">
      <c r="A173" s="84" t="s">
        <v>310</v>
      </c>
      <c r="B173" s="85" t="s">
        <v>252</v>
      </c>
      <c r="C173" s="85"/>
      <c r="D173" s="86"/>
      <c r="E173" s="85"/>
      <c r="F173" s="85"/>
      <c r="G173" s="85"/>
      <c r="H173" s="85"/>
      <c r="I173" s="85"/>
      <c r="J173" s="85"/>
      <c r="K173" s="85"/>
      <c r="L173" s="85"/>
      <c r="M173" s="87"/>
      <c r="N173" s="87"/>
      <c r="O173" s="88"/>
      <c r="P173" s="89"/>
      <c r="Q173" s="89"/>
      <c r="R173" s="89"/>
      <c r="S173" s="29" t="str">
        <f t="shared" si="220"/>
        <v>10.10</v>
      </c>
      <c r="U173" s="1"/>
      <c r="W173" s="172">
        <f t="shared" ref="W173:W177" si="307">O173+P173-Q173</f>
        <v>0</v>
      </c>
    </row>
    <row r="174" spans="1:23" ht="63.75" x14ac:dyDescent="0.2">
      <c r="A174" s="94" t="s">
        <v>311</v>
      </c>
      <c r="B174" s="95" t="s">
        <v>391</v>
      </c>
      <c r="C174" s="96" t="s">
        <v>10</v>
      </c>
      <c r="D174" s="97">
        <f>SUM(E174:F174)</f>
        <v>39</v>
      </c>
      <c r="E174" s="98">
        <v>39</v>
      </c>
      <c r="F174" s="98"/>
      <c r="G174" s="90"/>
      <c r="H174" s="90"/>
      <c r="I174" s="91">
        <f>IFERROR(TRUNC((H174+G174),2),"")</f>
        <v>0</v>
      </c>
      <c r="J174" s="90">
        <f>IFERROR(TRUNC(G174*(1+M174),2),"")</f>
        <v>0</v>
      </c>
      <c r="K174" s="90">
        <f>IFERROR(TRUNC(H174*(1+N174),2),"")</f>
        <v>0</v>
      </c>
      <c r="L174" s="91">
        <f>IFERROR(TRUNC((K174+J174),2),"")</f>
        <v>0</v>
      </c>
      <c r="M174" s="92"/>
      <c r="N174" s="92"/>
      <c r="O174" s="90">
        <f>IFERROR(TRUNC((J174*D174),2),"")</f>
        <v>0</v>
      </c>
      <c r="P174" s="90">
        <f>IFERROR(TRUNC((K174*D174),2),"")</f>
        <v>0</v>
      </c>
      <c r="Q174" s="91">
        <f>IFERROR(TRUNC((O174+P174),2),"")</f>
        <v>0</v>
      </c>
      <c r="R174" s="93" t="str">
        <f>IFERROR((Q174/$Q$249),"")</f>
        <v/>
      </c>
      <c r="S174" s="29" t="str">
        <f t="shared" si="220"/>
        <v>10.10.01</v>
      </c>
      <c r="W174" s="172">
        <f t="shared" si="307"/>
        <v>0</v>
      </c>
    </row>
    <row r="175" spans="1:23" x14ac:dyDescent="0.2">
      <c r="A175" s="84" t="s">
        <v>312</v>
      </c>
      <c r="B175" s="85" t="s">
        <v>253</v>
      </c>
      <c r="C175" s="85"/>
      <c r="D175" s="86"/>
      <c r="E175" s="85"/>
      <c r="F175" s="85"/>
      <c r="G175" s="85"/>
      <c r="H175" s="85"/>
      <c r="I175" s="85"/>
      <c r="J175" s="85"/>
      <c r="K175" s="85"/>
      <c r="L175" s="85"/>
      <c r="M175" s="87"/>
      <c r="N175" s="87"/>
      <c r="O175" s="88"/>
      <c r="P175" s="89"/>
      <c r="Q175" s="89"/>
      <c r="R175" s="89"/>
      <c r="S175" s="29" t="str">
        <f t="shared" si="220"/>
        <v>10.11</v>
      </c>
      <c r="U175" s="1"/>
      <c r="W175" s="172">
        <f t="shared" si="307"/>
        <v>0</v>
      </c>
    </row>
    <row r="176" spans="1:23" ht="76.5" x14ac:dyDescent="0.2">
      <c r="A176" s="94" t="s">
        <v>313</v>
      </c>
      <c r="B176" s="95" t="s">
        <v>392</v>
      </c>
      <c r="C176" s="96" t="s">
        <v>10</v>
      </c>
      <c r="D176" s="97">
        <f t="shared" ref="D176:D177" si="308">SUM(E176:F176)</f>
        <v>16</v>
      </c>
      <c r="E176" s="98">
        <v>16</v>
      </c>
      <c r="F176" s="98"/>
      <c r="G176" s="90"/>
      <c r="H176" s="90"/>
      <c r="I176" s="91">
        <f t="shared" ref="I176:I177" si="309">IFERROR(TRUNC((H176+G176),2),"")</f>
        <v>0</v>
      </c>
      <c r="J176" s="90">
        <f t="shared" ref="J176:J177" si="310">IFERROR(TRUNC(G176*(1+M176),2),"")</f>
        <v>0</v>
      </c>
      <c r="K176" s="90">
        <f t="shared" ref="K176:K177" si="311">IFERROR(TRUNC(H176*(1+N176),2),"")</f>
        <v>0</v>
      </c>
      <c r="L176" s="91">
        <f t="shared" ref="L176:L177" si="312">IFERROR(TRUNC((K176+J176),2),"")</f>
        <v>0</v>
      </c>
      <c r="M176" s="92"/>
      <c r="N176" s="92"/>
      <c r="O176" s="90">
        <f>IFERROR(TRUNC((J176*D176),2),"")</f>
        <v>0</v>
      </c>
      <c r="P176" s="90">
        <f>IFERROR(TRUNC((K176*D176),2),"")</f>
        <v>0</v>
      </c>
      <c r="Q176" s="91">
        <f t="shared" ref="Q176:Q177" si="313">IFERROR(TRUNC((O176+P176),2),"")</f>
        <v>0</v>
      </c>
      <c r="R176" s="93" t="str">
        <f>IFERROR((Q176/$Q$249),"")</f>
        <v/>
      </c>
      <c r="S176" s="29" t="str">
        <f t="shared" si="220"/>
        <v>10.11.01</v>
      </c>
      <c r="W176" s="172">
        <f t="shared" si="307"/>
        <v>0</v>
      </c>
    </row>
    <row r="177" spans="1:23" ht="76.5" x14ac:dyDescent="0.2">
      <c r="A177" s="94" t="s">
        <v>314</v>
      </c>
      <c r="B177" s="95" t="s">
        <v>254</v>
      </c>
      <c r="C177" s="96" t="s">
        <v>10</v>
      </c>
      <c r="D177" s="97">
        <f t="shared" si="308"/>
        <v>3</v>
      </c>
      <c r="E177" s="98">
        <v>3</v>
      </c>
      <c r="F177" s="98"/>
      <c r="G177" s="90"/>
      <c r="H177" s="90"/>
      <c r="I177" s="91">
        <f t="shared" si="309"/>
        <v>0</v>
      </c>
      <c r="J177" s="90">
        <f t="shared" si="310"/>
        <v>0</v>
      </c>
      <c r="K177" s="90">
        <f t="shared" si="311"/>
        <v>0</v>
      </c>
      <c r="L177" s="91">
        <f t="shared" si="312"/>
        <v>0</v>
      </c>
      <c r="M177" s="92"/>
      <c r="N177" s="92"/>
      <c r="O177" s="90">
        <f t="shared" ref="O177" si="314">IFERROR(TRUNC((J177*D177),2),"")</f>
        <v>0</v>
      </c>
      <c r="P177" s="90">
        <f t="shared" ref="P177" si="315">IFERROR(TRUNC((K177*D177),2),"")</f>
        <v>0</v>
      </c>
      <c r="Q177" s="91">
        <f t="shared" si="313"/>
        <v>0</v>
      </c>
      <c r="R177" s="93" t="str">
        <f>IFERROR((Q177/$Q$249),"")</f>
        <v/>
      </c>
      <c r="S177" s="29" t="str">
        <f t="shared" si="220"/>
        <v>10.11.02</v>
      </c>
      <c r="W177" s="172">
        <f t="shared" si="307"/>
        <v>0</v>
      </c>
    </row>
    <row r="178" spans="1:23" x14ac:dyDescent="0.2">
      <c r="A178" s="84" t="s">
        <v>424</v>
      </c>
      <c r="B178" s="85" t="s">
        <v>426</v>
      </c>
      <c r="C178" s="85"/>
      <c r="D178" s="86"/>
      <c r="E178" s="85"/>
      <c r="F178" s="85"/>
      <c r="G178" s="85"/>
      <c r="H178" s="85"/>
      <c r="I178" s="85"/>
      <c r="J178" s="85"/>
      <c r="K178" s="85"/>
      <c r="L178" s="85"/>
      <c r="M178" s="87"/>
      <c r="N178" s="87"/>
      <c r="O178" s="88"/>
      <c r="P178" s="89"/>
      <c r="Q178" s="89"/>
      <c r="R178" s="89"/>
      <c r="S178" s="29" t="str">
        <f t="shared" si="220"/>
        <v>10.12</v>
      </c>
      <c r="U178" s="1"/>
      <c r="W178" s="172">
        <f t="shared" ref="W178:W179" si="316">O178+P178-Q178</f>
        <v>0</v>
      </c>
    </row>
    <row r="179" spans="1:23" ht="51" x14ac:dyDescent="0.2">
      <c r="A179" s="94" t="s">
        <v>425</v>
      </c>
      <c r="B179" s="95" t="s">
        <v>428</v>
      </c>
      <c r="C179" s="96" t="s">
        <v>427</v>
      </c>
      <c r="D179" s="97">
        <v>1</v>
      </c>
      <c r="E179" s="98">
        <v>16</v>
      </c>
      <c r="F179" s="98"/>
      <c r="G179" s="90"/>
      <c r="H179" s="90"/>
      <c r="I179" s="91">
        <f t="shared" ref="I179" si="317">IFERROR(TRUNC((H179+G179),2),"")</f>
        <v>0</v>
      </c>
      <c r="J179" s="90">
        <f t="shared" ref="J179" si="318">IFERROR(TRUNC(G179*(1+M179),2),"")</f>
        <v>0</v>
      </c>
      <c r="K179" s="90">
        <f t="shared" ref="K179" si="319">IFERROR(TRUNC(H179*(1+N179),2),"")</f>
        <v>0</v>
      </c>
      <c r="L179" s="91">
        <f t="shared" ref="L179" si="320">IFERROR(TRUNC((K179+J179),2),"")</f>
        <v>0</v>
      </c>
      <c r="M179" s="92"/>
      <c r="N179" s="92"/>
      <c r="O179" s="90">
        <f>IFERROR(TRUNC((J179*D179),2),"")</f>
        <v>0</v>
      </c>
      <c r="P179" s="90">
        <f>IFERROR(TRUNC((K179*D179),2),"")</f>
        <v>0</v>
      </c>
      <c r="Q179" s="91">
        <f t="shared" ref="Q179" si="321">IFERROR(TRUNC((O179+P179),2),"")</f>
        <v>0</v>
      </c>
      <c r="R179" s="93" t="str">
        <f>IFERROR((Q179/$Q$249),"")</f>
        <v/>
      </c>
      <c r="S179" s="29" t="str">
        <f t="shared" si="220"/>
        <v>10.12.01</v>
      </c>
      <c r="W179" s="172">
        <f t="shared" si="316"/>
        <v>0</v>
      </c>
    </row>
    <row r="180" spans="1:23" x14ac:dyDescent="0.2">
      <c r="A180" s="109"/>
      <c r="B180" s="110"/>
      <c r="C180" s="111"/>
      <c r="D180" s="112"/>
      <c r="E180" s="113"/>
      <c r="F180" s="113"/>
      <c r="G180" s="113"/>
      <c r="H180" s="113"/>
      <c r="I180" s="113"/>
      <c r="J180" s="113"/>
      <c r="K180" s="113"/>
      <c r="L180" s="113"/>
      <c r="M180" s="114"/>
      <c r="N180" s="113"/>
      <c r="O180" s="114"/>
      <c r="P180" s="114"/>
      <c r="Q180" s="114"/>
      <c r="R180" s="115"/>
      <c r="S180" s="29">
        <f t="shared" si="220"/>
        <v>0</v>
      </c>
      <c r="W180" s="11">
        <f t="shared" ref="W180:W199" si="322">O180+P180-Q180</f>
        <v>0</v>
      </c>
    </row>
    <row r="181" spans="1:23" x14ac:dyDescent="0.2">
      <c r="A181" s="101"/>
      <c r="B181" s="102"/>
      <c r="C181" s="103"/>
      <c r="D181" s="104"/>
      <c r="E181" s="8"/>
      <c r="F181" s="8"/>
      <c r="G181" s="8"/>
      <c r="H181" s="8"/>
      <c r="I181" s="8"/>
      <c r="J181" s="8"/>
      <c r="K181" s="8"/>
      <c r="L181" s="65"/>
      <c r="M181" s="65"/>
      <c r="N181" s="65" t="s">
        <v>24</v>
      </c>
      <c r="O181" s="106">
        <f>SUM(O140:O180)</f>
        <v>0</v>
      </c>
      <c r="P181" s="106">
        <f>SUM(P140:P180)</f>
        <v>0</v>
      </c>
      <c r="Q181" s="107">
        <f>SUM(Q140:Q180)</f>
        <v>0</v>
      </c>
      <c r="R181" s="108" t="str">
        <f>IFERROR((Q181/$Q$249),"")</f>
        <v/>
      </c>
      <c r="S181" s="29">
        <f t="shared" si="220"/>
        <v>0</v>
      </c>
      <c r="W181" s="11">
        <f t="shared" si="322"/>
        <v>0</v>
      </c>
    </row>
    <row r="182" spans="1:23" x14ac:dyDescent="0.2">
      <c r="A182" s="116"/>
      <c r="B182" s="117"/>
      <c r="C182" s="118"/>
      <c r="D182" s="119"/>
      <c r="E182" s="120"/>
      <c r="F182" s="120"/>
      <c r="G182" s="120"/>
      <c r="H182" s="120"/>
      <c r="I182" s="120"/>
      <c r="J182" s="120"/>
      <c r="K182" s="120"/>
      <c r="L182" s="120"/>
      <c r="M182" s="121"/>
      <c r="N182" s="120"/>
      <c r="O182" s="40"/>
      <c r="P182" s="40"/>
      <c r="Q182" s="120"/>
      <c r="R182" s="122"/>
      <c r="S182" s="29">
        <f t="shared" si="220"/>
        <v>0</v>
      </c>
      <c r="T182" s="57" t="s">
        <v>42</v>
      </c>
      <c r="U182" s="56" t="s">
        <v>44</v>
      </c>
      <c r="V182" s="57" t="s">
        <v>187</v>
      </c>
      <c r="W182" s="11">
        <f t="shared" si="322"/>
        <v>0</v>
      </c>
    </row>
    <row r="183" spans="1:23" ht="25.5" x14ac:dyDescent="0.2">
      <c r="A183" s="78" t="s">
        <v>57</v>
      </c>
      <c r="B183" s="79" t="s">
        <v>159</v>
      </c>
      <c r="C183" s="79"/>
      <c r="D183" s="80"/>
      <c r="E183" s="79"/>
      <c r="F183" s="79"/>
      <c r="G183" s="79"/>
      <c r="H183" s="79"/>
      <c r="I183" s="79"/>
      <c r="J183" s="79"/>
      <c r="K183" s="79"/>
      <c r="L183" s="79"/>
      <c r="M183" s="81"/>
      <c r="N183" s="81"/>
      <c r="O183" s="82"/>
      <c r="P183" s="83"/>
      <c r="Q183" s="83"/>
      <c r="R183" s="83"/>
      <c r="S183" s="29" t="str">
        <f t="shared" si="220"/>
        <v>11</v>
      </c>
      <c r="T183" s="151">
        <f>O233</f>
        <v>0</v>
      </c>
      <c r="U183" s="151">
        <f t="shared" ref="U183:V183" si="323">P233</f>
        <v>0</v>
      </c>
      <c r="V183" s="151">
        <f t="shared" si="323"/>
        <v>0</v>
      </c>
      <c r="W183" s="11">
        <f t="shared" si="322"/>
        <v>0</v>
      </c>
    </row>
    <row r="184" spans="1:23" ht="25.5" x14ac:dyDescent="0.2">
      <c r="A184" s="84" t="s">
        <v>123</v>
      </c>
      <c r="B184" s="85" t="s">
        <v>160</v>
      </c>
      <c r="C184" s="85"/>
      <c r="D184" s="86"/>
      <c r="E184" s="85"/>
      <c r="F184" s="85"/>
      <c r="G184" s="85"/>
      <c r="H184" s="85"/>
      <c r="I184" s="85"/>
      <c r="J184" s="85"/>
      <c r="K184" s="85"/>
      <c r="L184" s="85"/>
      <c r="M184" s="87"/>
      <c r="N184" s="87"/>
      <c r="O184" s="88"/>
      <c r="P184" s="89"/>
      <c r="Q184" s="89"/>
      <c r="R184" s="89"/>
      <c r="S184" s="29" t="str">
        <f t="shared" si="220"/>
        <v>11.01</v>
      </c>
      <c r="U184" s="1"/>
      <c r="W184" s="11">
        <f t="shared" si="322"/>
        <v>0</v>
      </c>
    </row>
    <row r="185" spans="1:23" ht="63.75" x14ac:dyDescent="0.2">
      <c r="A185" s="94" t="s">
        <v>124</v>
      </c>
      <c r="B185" s="182" t="s">
        <v>230</v>
      </c>
      <c r="C185" s="183" t="s">
        <v>158</v>
      </c>
      <c r="D185" s="97">
        <f>SUM(E185:F185)</f>
        <v>5</v>
      </c>
      <c r="E185" s="98">
        <v>5</v>
      </c>
      <c r="F185" s="98"/>
      <c r="G185" s="90"/>
      <c r="H185" s="90"/>
      <c r="I185" s="91">
        <f t="shared" ref="I185:I188" si="324">IFERROR(TRUNC((H185+G185),2),"")</f>
        <v>0</v>
      </c>
      <c r="J185" s="90">
        <f t="shared" ref="J185:J188" si="325">IFERROR(TRUNC(G185*(1+M185),2),"")</f>
        <v>0</v>
      </c>
      <c r="K185" s="90">
        <f t="shared" ref="K185:K188" si="326">IFERROR(TRUNC(H185*(1+N185),2),"")</f>
        <v>0</v>
      </c>
      <c r="L185" s="91">
        <f t="shared" ref="L185:L188" si="327">IFERROR(TRUNC((K185+J185),2),"")</f>
        <v>0</v>
      </c>
      <c r="M185" s="92"/>
      <c r="N185" s="92"/>
      <c r="O185" s="90">
        <f>IFERROR(TRUNC((J185*D185),2),"")</f>
        <v>0</v>
      </c>
      <c r="P185" s="90">
        <f>IFERROR(TRUNC((K185*D185),2),"")</f>
        <v>0</v>
      </c>
      <c r="Q185" s="91">
        <f t="shared" ref="Q185:Q188" si="328">IFERROR(TRUNC((O185+P185),2),"")</f>
        <v>0</v>
      </c>
      <c r="R185" s="93" t="str">
        <f>IFERROR((Q185/$Q$249),"")</f>
        <v/>
      </c>
      <c r="S185" s="29" t="str">
        <f t="shared" si="220"/>
        <v>11.01.01</v>
      </c>
      <c r="W185" s="11">
        <f t="shared" si="322"/>
        <v>0</v>
      </c>
    </row>
    <row r="186" spans="1:23" ht="63.75" x14ac:dyDescent="0.2">
      <c r="A186" s="94" t="s">
        <v>125</v>
      </c>
      <c r="B186" s="95" t="s">
        <v>231</v>
      </c>
      <c r="C186" s="96" t="s">
        <v>158</v>
      </c>
      <c r="D186" s="97">
        <f>SUM(E186:F186)</f>
        <v>3</v>
      </c>
      <c r="E186" s="98">
        <v>3</v>
      </c>
      <c r="F186" s="98"/>
      <c r="G186" s="90"/>
      <c r="H186" s="90"/>
      <c r="I186" s="91">
        <f t="shared" si="324"/>
        <v>0</v>
      </c>
      <c r="J186" s="90">
        <f t="shared" si="325"/>
        <v>0</v>
      </c>
      <c r="K186" s="90">
        <f t="shared" si="326"/>
        <v>0</v>
      </c>
      <c r="L186" s="91">
        <f t="shared" si="327"/>
        <v>0</v>
      </c>
      <c r="M186" s="92"/>
      <c r="N186" s="92"/>
      <c r="O186" s="90">
        <f>IFERROR(TRUNC((J186*D186),2),"")</f>
        <v>0</v>
      </c>
      <c r="P186" s="90">
        <f>IFERROR(TRUNC((K186*D186),2),"")</f>
        <v>0</v>
      </c>
      <c r="Q186" s="91">
        <f t="shared" si="328"/>
        <v>0</v>
      </c>
      <c r="R186" s="93" t="str">
        <f>IFERROR((Q186/$Q$249),"")</f>
        <v/>
      </c>
      <c r="S186" s="29" t="str">
        <f t="shared" si="220"/>
        <v>11.01.02</v>
      </c>
      <c r="W186" s="11">
        <f t="shared" si="322"/>
        <v>0</v>
      </c>
    </row>
    <row r="187" spans="1:23" ht="51" x14ac:dyDescent="0.2">
      <c r="A187" s="94" t="s">
        <v>315</v>
      </c>
      <c r="B187" s="95" t="s">
        <v>232</v>
      </c>
      <c r="C187" s="96" t="s">
        <v>158</v>
      </c>
      <c r="D187" s="97">
        <f>SUM(E187:F187)</f>
        <v>3</v>
      </c>
      <c r="E187" s="98">
        <v>3</v>
      </c>
      <c r="F187" s="98"/>
      <c r="G187" s="90"/>
      <c r="H187" s="90"/>
      <c r="I187" s="91">
        <f t="shared" ref="I187" si="329">IFERROR(TRUNC((H187+G187),2),"")</f>
        <v>0</v>
      </c>
      <c r="J187" s="90">
        <f t="shared" ref="J187" si="330">IFERROR(TRUNC(G187*(1+M187),2),"")</f>
        <v>0</v>
      </c>
      <c r="K187" s="90">
        <f t="shared" ref="K187" si="331">IFERROR(TRUNC(H187*(1+N187),2),"")</f>
        <v>0</v>
      </c>
      <c r="L187" s="91">
        <f t="shared" ref="L187" si="332">IFERROR(TRUNC((K187+J187),2),"")</f>
        <v>0</v>
      </c>
      <c r="M187" s="92"/>
      <c r="N187" s="92"/>
      <c r="O187" s="90">
        <f>IFERROR(TRUNC((J187*D187),2),"")</f>
        <v>0</v>
      </c>
      <c r="P187" s="90">
        <f>IFERROR(TRUNC((K187*D187),2),"")</f>
        <v>0</v>
      </c>
      <c r="Q187" s="91">
        <f t="shared" ref="Q187" si="333">IFERROR(TRUNC((O187+P187),2),"")</f>
        <v>0</v>
      </c>
      <c r="R187" s="93" t="str">
        <f>IFERROR((Q187/$Q$249),"")</f>
        <v/>
      </c>
      <c r="S187" s="29" t="str">
        <f t="shared" si="220"/>
        <v>11.01.03</v>
      </c>
      <c r="W187" s="172">
        <f t="shared" ref="W187" si="334">O187+P187-Q187</f>
        <v>0</v>
      </c>
    </row>
    <row r="188" spans="1:23" ht="25.5" x14ac:dyDescent="0.2">
      <c r="A188" s="94" t="s">
        <v>316</v>
      </c>
      <c r="B188" s="95" t="s">
        <v>165</v>
      </c>
      <c r="C188" s="96" t="s">
        <v>158</v>
      </c>
      <c r="D188" s="97">
        <f>SUM(E188:F188)</f>
        <v>5</v>
      </c>
      <c r="E188" s="98">
        <v>5</v>
      </c>
      <c r="F188" s="98"/>
      <c r="G188" s="90"/>
      <c r="H188" s="90"/>
      <c r="I188" s="91">
        <f t="shared" si="324"/>
        <v>0</v>
      </c>
      <c r="J188" s="90">
        <f t="shared" si="325"/>
        <v>0</v>
      </c>
      <c r="K188" s="90">
        <f t="shared" si="326"/>
        <v>0</v>
      </c>
      <c r="L188" s="91">
        <f t="shared" si="327"/>
        <v>0</v>
      </c>
      <c r="M188" s="92"/>
      <c r="N188" s="92"/>
      <c r="O188" s="90">
        <f>IFERROR(TRUNC((J188*D188),2),"")</f>
        <v>0</v>
      </c>
      <c r="P188" s="90">
        <f>IFERROR(TRUNC((K188*D188),2),"")</f>
        <v>0</v>
      </c>
      <c r="Q188" s="91">
        <f t="shared" si="328"/>
        <v>0</v>
      </c>
      <c r="R188" s="93" t="str">
        <f>IFERROR((Q188/$Q$249),"")</f>
        <v/>
      </c>
      <c r="S188" s="29" t="str">
        <f t="shared" si="220"/>
        <v>11.01.04</v>
      </c>
      <c r="W188" s="11">
        <f t="shared" si="322"/>
        <v>0</v>
      </c>
    </row>
    <row r="189" spans="1:23" ht="25.5" x14ac:dyDescent="0.2">
      <c r="A189" s="84" t="s">
        <v>126</v>
      </c>
      <c r="B189" s="85" t="s">
        <v>162</v>
      </c>
      <c r="C189" s="85"/>
      <c r="D189" s="86"/>
      <c r="E189" s="85"/>
      <c r="F189" s="85"/>
      <c r="G189" s="85"/>
      <c r="H189" s="85"/>
      <c r="I189" s="85"/>
      <c r="J189" s="85"/>
      <c r="K189" s="85"/>
      <c r="L189" s="85"/>
      <c r="M189" s="87"/>
      <c r="N189" s="87"/>
      <c r="O189" s="88"/>
      <c r="P189" s="89"/>
      <c r="Q189" s="89"/>
      <c r="R189" s="89"/>
      <c r="S189" s="29" t="str">
        <f t="shared" si="220"/>
        <v>11.02</v>
      </c>
      <c r="U189" s="1"/>
      <c r="W189" s="11">
        <f t="shared" si="322"/>
        <v>0</v>
      </c>
    </row>
    <row r="190" spans="1:23" ht="89.25" x14ac:dyDescent="0.2">
      <c r="A190" s="94" t="s">
        <v>127</v>
      </c>
      <c r="B190" s="95" t="s">
        <v>233</v>
      </c>
      <c r="C190" s="96" t="s">
        <v>10</v>
      </c>
      <c r="D190" s="97">
        <f t="shared" ref="D190" si="335">SUM(E190:F190)</f>
        <v>26</v>
      </c>
      <c r="E190" s="98">
        <v>26</v>
      </c>
      <c r="F190" s="98"/>
      <c r="G190" s="90"/>
      <c r="H190" s="90"/>
      <c r="I190" s="91">
        <f t="shared" ref="I190" si="336">IFERROR(TRUNC((H190+G190),2),"")</f>
        <v>0</v>
      </c>
      <c r="J190" s="90">
        <f t="shared" ref="J190" si="337">IFERROR(TRUNC(G190*(1+M190),2),"")</f>
        <v>0</v>
      </c>
      <c r="K190" s="90">
        <f t="shared" ref="K190" si="338">IFERROR(TRUNC(H190*(1+N190),2),"")</f>
        <v>0</v>
      </c>
      <c r="L190" s="91">
        <f t="shared" ref="L190" si="339">IFERROR(TRUNC((K190+J190),2),"")</f>
        <v>0</v>
      </c>
      <c r="M190" s="92"/>
      <c r="N190" s="92"/>
      <c r="O190" s="90">
        <f t="shared" ref="O190" si="340">IFERROR(TRUNC((J190*D190),2),"")</f>
        <v>0</v>
      </c>
      <c r="P190" s="90">
        <f t="shared" ref="P190" si="341">IFERROR(TRUNC((K190*D190),2),"")</f>
        <v>0</v>
      </c>
      <c r="Q190" s="91">
        <f t="shared" ref="Q190" si="342">IFERROR(TRUNC((O190+P190),2),"")</f>
        <v>0</v>
      </c>
      <c r="R190" s="93" t="str">
        <f>IFERROR((Q190/$Q$249),"")</f>
        <v/>
      </c>
      <c r="S190" s="29" t="str">
        <f t="shared" si="220"/>
        <v>11.02.01</v>
      </c>
      <c r="W190" s="172">
        <f t="shared" ref="W190" si="343">O190+P190-Q190</f>
        <v>0</v>
      </c>
    </row>
    <row r="191" spans="1:23" ht="114.75" x14ac:dyDescent="0.2">
      <c r="A191" s="94" t="s">
        <v>154</v>
      </c>
      <c r="B191" s="95" t="s">
        <v>234</v>
      </c>
      <c r="C191" s="96" t="s">
        <v>158</v>
      </c>
      <c r="D191" s="97">
        <f>SUM(E191:F191)</f>
        <v>3</v>
      </c>
      <c r="E191" s="98">
        <v>3</v>
      </c>
      <c r="F191" s="98"/>
      <c r="G191" s="90"/>
      <c r="H191" s="90"/>
      <c r="I191" s="91">
        <f t="shared" ref="I191:I192" si="344">IFERROR(TRUNC((H191+G191),2),"")</f>
        <v>0</v>
      </c>
      <c r="J191" s="90">
        <f t="shared" ref="J191:J192" si="345">IFERROR(TRUNC(G191*(1+M191),2),"")</f>
        <v>0</v>
      </c>
      <c r="K191" s="90">
        <f t="shared" ref="K191:K192" si="346">IFERROR(TRUNC(H191*(1+N191),2),"")</f>
        <v>0</v>
      </c>
      <c r="L191" s="91">
        <f t="shared" ref="L191:L192" si="347">IFERROR(TRUNC((K191+J191),2),"")</f>
        <v>0</v>
      </c>
      <c r="M191" s="92"/>
      <c r="N191" s="92"/>
      <c r="O191" s="90">
        <f>IFERROR(TRUNC((J191*D191),2),"")</f>
        <v>0</v>
      </c>
      <c r="P191" s="90">
        <f>IFERROR(TRUNC((K191*D191),2),"")</f>
        <v>0</v>
      </c>
      <c r="Q191" s="91">
        <f t="shared" ref="Q191:Q192" si="348">IFERROR(TRUNC((O191+P191),2),"")</f>
        <v>0</v>
      </c>
      <c r="R191" s="93" t="str">
        <f>IFERROR((Q191/$Q$249),"")</f>
        <v/>
      </c>
      <c r="S191" s="29" t="str">
        <f t="shared" si="220"/>
        <v>11.02.02</v>
      </c>
      <c r="W191" s="11">
        <f t="shared" si="322"/>
        <v>0</v>
      </c>
    </row>
    <row r="192" spans="1:23" ht="102" x14ac:dyDescent="0.2">
      <c r="A192" s="94" t="s">
        <v>317</v>
      </c>
      <c r="B192" s="95" t="s">
        <v>235</v>
      </c>
      <c r="C192" s="96" t="s">
        <v>158</v>
      </c>
      <c r="D192" s="97">
        <f>SUM(E192:F192)</f>
        <v>3</v>
      </c>
      <c r="E192" s="98">
        <v>3</v>
      </c>
      <c r="F192" s="98"/>
      <c r="G192" s="90"/>
      <c r="H192" s="90"/>
      <c r="I192" s="91">
        <f t="shared" si="344"/>
        <v>0</v>
      </c>
      <c r="J192" s="90">
        <f t="shared" si="345"/>
        <v>0</v>
      </c>
      <c r="K192" s="90">
        <f t="shared" si="346"/>
        <v>0</v>
      </c>
      <c r="L192" s="91">
        <f t="shared" si="347"/>
        <v>0</v>
      </c>
      <c r="M192" s="92"/>
      <c r="N192" s="92"/>
      <c r="O192" s="90">
        <f>IFERROR(TRUNC((J192*D192),2),"")</f>
        <v>0</v>
      </c>
      <c r="P192" s="90">
        <f>IFERROR(TRUNC((K192*D192),2),"")</f>
        <v>0</v>
      </c>
      <c r="Q192" s="91">
        <f t="shared" si="348"/>
        <v>0</v>
      </c>
      <c r="R192" s="93" t="str">
        <f>IFERROR((Q192/$Q$249),"")</f>
        <v/>
      </c>
      <c r="S192" s="29" t="str">
        <f t="shared" si="220"/>
        <v>11.02.03</v>
      </c>
      <c r="W192" s="11">
        <f t="shared" si="322"/>
        <v>0</v>
      </c>
    </row>
    <row r="193" spans="1:23" x14ac:dyDescent="0.2">
      <c r="A193" s="84" t="s">
        <v>318</v>
      </c>
      <c r="B193" s="85" t="s">
        <v>161</v>
      </c>
      <c r="C193" s="85"/>
      <c r="D193" s="86"/>
      <c r="E193" s="85"/>
      <c r="F193" s="85"/>
      <c r="G193" s="85"/>
      <c r="H193" s="85"/>
      <c r="I193" s="85"/>
      <c r="J193" s="85"/>
      <c r="K193" s="85"/>
      <c r="L193" s="85"/>
      <c r="M193" s="87"/>
      <c r="N193" s="87"/>
      <c r="O193" s="88"/>
      <c r="P193" s="89"/>
      <c r="Q193" s="89"/>
      <c r="R193" s="89"/>
      <c r="S193" s="29" t="str">
        <f t="shared" si="220"/>
        <v>11.03</v>
      </c>
      <c r="U193" s="1"/>
      <c r="W193" s="11">
        <f t="shared" si="322"/>
        <v>0</v>
      </c>
    </row>
    <row r="194" spans="1:23" ht="51" x14ac:dyDescent="0.2">
      <c r="A194" s="94" t="s">
        <v>319</v>
      </c>
      <c r="B194" s="95" t="s">
        <v>189</v>
      </c>
      <c r="C194" s="96" t="s">
        <v>8</v>
      </c>
      <c r="D194" s="97">
        <f>ROUNDUP(SUM(E194:F194),0)</f>
        <v>300</v>
      </c>
      <c r="E194" s="98">
        <v>300</v>
      </c>
      <c r="F194" s="98"/>
      <c r="G194" s="90"/>
      <c r="H194" s="90"/>
      <c r="I194" s="91">
        <f t="shared" ref="I194:I197" si="349">IFERROR(TRUNC((H194+G194),2),"")</f>
        <v>0</v>
      </c>
      <c r="J194" s="90">
        <f t="shared" ref="J194:J197" si="350">IFERROR(TRUNC(G194*(1+M194),2),"")</f>
        <v>0</v>
      </c>
      <c r="K194" s="90">
        <f t="shared" ref="K194:K197" si="351">IFERROR(TRUNC(H194*(1+N194),2),"")</f>
        <v>0</v>
      </c>
      <c r="L194" s="91">
        <f t="shared" ref="L194:L197" si="352">IFERROR(TRUNC((K194+J194),2),"")</f>
        <v>0</v>
      </c>
      <c r="M194" s="92"/>
      <c r="N194" s="92"/>
      <c r="O194" s="90">
        <f>IFERROR(TRUNC((J194*D194),2),"")</f>
        <v>0</v>
      </c>
      <c r="P194" s="90">
        <f>IFERROR(TRUNC((K194*D194),2),"")</f>
        <v>0</v>
      </c>
      <c r="Q194" s="91">
        <f t="shared" ref="Q194:Q197" si="353">IFERROR(TRUNC((O194+P194),2),"")</f>
        <v>0</v>
      </c>
      <c r="R194" s="93" t="str">
        <f>IFERROR((Q194/$Q$249),"")</f>
        <v/>
      </c>
      <c r="S194" s="29" t="str">
        <f t="shared" si="220"/>
        <v>11.03.01</v>
      </c>
      <c r="W194" s="11">
        <f t="shared" si="322"/>
        <v>0</v>
      </c>
    </row>
    <row r="195" spans="1:23" ht="63.75" x14ac:dyDescent="0.2">
      <c r="A195" s="94" t="s">
        <v>320</v>
      </c>
      <c r="B195" s="95" t="s">
        <v>195</v>
      </c>
      <c r="C195" s="96" t="s">
        <v>10</v>
      </c>
      <c r="D195" s="97">
        <f>ROUNDUP(SUM(E195:F195),0)</f>
        <v>95</v>
      </c>
      <c r="E195" s="98">
        <v>95</v>
      </c>
      <c r="F195" s="98"/>
      <c r="G195" s="90"/>
      <c r="H195" s="90"/>
      <c r="I195" s="91">
        <f t="shared" si="349"/>
        <v>0</v>
      </c>
      <c r="J195" s="90">
        <f t="shared" si="350"/>
        <v>0</v>
      </c>
      <c r="K195" s="90">
        <f t="shared" si="351"/>
        <v>0</v>
      </c>
      <c r="L195" s="91">
        <f t="shared" si="352"/>
        <v>0</v>
      </c>
      <c r="M195" s="92"/>
      <c r="N195" s="92"/>
      <c r="O195" s="90">
        <f>IFERROR(TRUNC((J195*D195),2),"")</f>
        <v>0</v>
      </c>
      <c r="P195" s="90">
        <f>IFERROR(TRUNC((K195*D195),2),"")</f>
        <v>0</v>
      </c>
      <c r="Q195" s="91">
        <f t="shared" si="353"/>
        <v>0</v>
      </c>
      <c r="R195" s="93" t="str">
        <f>IFERROR((Q195/$Q$249),"")</f>
        <v/>
      </c>
      <c r="S195" s="29" t="str">
        <f t="shared" si="220"/>
        <v>11.03.02</v>
      </c>
      <c r="W195" s="11">
        <f t="shared" si="322"/>
        <v>0</v>
      </c>
    </row>
    <row r="196" spans="1:23" ht="76.5" x14ac:dyDescent="0.2">
      <c r="A196" s="94" t="s">
        <v>321</v>
      </c>
      <c r="B196" s="95" t="s">
        <v>199</v>
      </c>
      <c r="C196" s="96" t="s">
        <v>8</v>
      </c>
      <c r="D196" s="97">
        <f>ROUNDUP(SUM(E196:F196),0)</f>
        <v>220</v>
      </c>
      <c r="E196" s="98">
        <v>220</v>
      </c>
      <c r="F196" s="98"/>
      <c r="G196" s="90"/>
      <c r="H196" s="90"/>
      <c r="I196" s="91">
        <f t="shared" si="349"/>
        <v>0</v>
      </c>
      <c r="J196" s="90">
        <f t="shared" si="350"/>
        <v>0</v>
      </c>
      <c r="K196" s="90">
        <f t="shared" si="351"/>
        <v>0</v>
      </c>
      <c r="L196" s="91">
        <f t="shared" si="352"/>
        <v>0</v>
      </c>
      <c r="M196" s="92"/>
      <c r="N196" s="92"/>
      <c r="O196" s="90">
        <f>IFERROR(TRUNC((J196*D196),2),"")</f>
        <v>0</v>
      </c>
      <c r="P196" s="90">
        <f>IFERROR(TRUNC((K196*D196),2),"")</f>
        <v>0</v>
      </c>
      <c r="Q196" s="91">
        <f t="shared" si="353"/>
        <v>0</v>
      </c>
      <c r="R196" s="93" t="str">
        <f>IFERROR((Q196/$Q$249),"")</f>
        <v/>
      </c>
      <c r="S196" s="29" t="str">
        <f t="shared" si="220"/>
        <v>11.03.03</v>
      </c>
      <c r="W196" s="11">
        <f t="shared" si="322"/>
        <v>0</v>
      </c>
    </row>
    <row r="197" spans="1:23" ht="63.75" x14ac:dyDescent="0.2">
      <c r="A197" s="94" t="s">
        <v>322</v>
      </c>
      <c r="B197" s="95" t="s">
        <v>200</v>
      </c>
      <c r="C197" s="96" t="s">
        <v>8</v>
      </c>
      <c r="D197" s="97">
        <f>ROUNDUP(SUM(E197:F197),0)</f>
        <v>160</v>
      </c>
      <c r="E197" s="98">
        <v>160</v>
      </c>
      <c r="F197" s="98"/>
      <c r="G197" s="90"/>
      <c r="H197" s="90"/>
      <c r="I197" s="91">
        <f t="shared" si="349"/>
        <v>0</v>
      </c>
      <c r="J197" s="90">
        <f t="shared" si="350"/>
        <v>0</v>
      </c>
      <c r="K197" s="90">
        <f t="shared" si="351"/>
        <v>0</v>
      </c>
      <c r="L197" s="91">
        <f t="shared" si="352"/>
        <v>0</v>
      </c>
      <c r="M197" s="92"/>
      <c r="N197" s="92"/>
      <c r="O197" s="90">
        <f>IFERROR(TRUNC((J197*D197),2),"")</f>
        <v>0</v>
      </c>
      <c r="P197" s="90">
        <f>IFERROR(TRUNC((K197*D197),2),"")</f>
        <v>0</v>
      </c>
      <c r="Q197" s="91">
        <f t="shared" si="353"/>
        <v>0</v>
      </c>
      <c r="R197" s="93" t="str">
        <f>IFERROR((Q197/$Q$249),"")</f>
        <v/>
      </c>
      <c r="S197" s="29" t="str">
        <f t="shared" si="220"/>
        <v>11.03.04</v>
      </c>
      <c r="W197" s="11">
        <f t="shared" si="322"/>
        <v>0</v>
      </c>
    </row>
    <row r="198" spans="1:23" ht="25.5" x14ac:dyDescent="0.2">
      <c r="A198" s="84" t="s">
        <v>323</v>
      </c>
      <c r="B198" s="85" t="s">
        <v>236</v>
      </c>
      <c r="C198" s="85"/>
      <c r="D198" s="86"/>
      <c r="E198" s="85"/>
      <c r="F198" s="85"/>
      <c r="G198" s="85"/>
      <c r="H198" s="85"/>
      <c r="I198" s="85"/>
      <c r="J198" s="85"/>
      <c r="K198" s="85"/>
      <c r="L198" s="85"/>
      <c r="M198" s="87"/>
      <c r="N198" s="87"/>
      <c r="O198" s="88"/>
      <c r="P198" s="89"/>
      <c r="Q198" s="89"/>
      <c r="R198" s="89"/>
      <c r="S198" s="29" t="str">
        <f t="shared" si="220"/>
        <v>11.04</v>
      </c>
      <c r="U198" s="1"/>
      <c r="W198" s="172">
        <f t="shared" si="322"/>
        <v>0</v>
      </c>
    </row>
    <row r="199" spans="1:23" ht="89.25" x14ac:dyDescent="0.2">
      <c r="A199" s="94" t="s">
        <v>324</v>
      </c>
      <c r="B199" s="95" t="s">
        <v>395</v>
      </c>
      <c r="C199" s="96" t="s">
        <v>158</v>
      </c>
      <c r="D199" s="97">
        <f>SUM(E199:F199)</f>
        <v>79</v>
      </c>
      <c r="E199" s="98">
        <v>79</v>
      </c>
      <c r="F199" s="98"/>
      <c r="G199" s="90"/>
      <c r="H199" s="90"/>
      <c r="I199" s="91">
        <f>IFERROR(TRUNC((H199+G199),2),"")</f>
        <v>0</v>
      </c>
      <c r="J199" s="90">
        <f>IFERROR(TRUNC(G199*(1+M199),2),"")</f>
        <v>0</v>
      </c>
      <c r="K199" s="90">
        <f>IFERROR(TRUNC(H199*(1+N199),2),"")</f>
        <v>0</v>
      </c>
      <c r="L199" s="91">
        <f>IFERROR(TRUNC((K199+J199),2),"")</f>
        <v>0</v>
      </c>
      <c r="M199" s="92"/>
      <c r="N199" s="92"/>
      <c r="O199" s="90">
        <f>IFERROR(TRUNC((J199*D199),2),"")</f>
        <v>0</v>
      </c>
      <c r="P199" s="90">
        <f>IFERROR(TRUNC((K199*D199),2),"")</f>
        <v>0</v>
      </c>
      <c r="Q199" s="91">
        <f>IFERROR(TRUNC((O199+P199),2),"")</f>
        <v>0</v>
      </c>
      <c r="R199" s="93" t="str">
        <f>IFERROR((Q199/$Q$249),"")</f>
        <v/>
      </c>
      <c r="S199" s="29" t="str">
        <f t="shared" si="220"/>
        <v>11.04.01</v>
      </c>
      <c r="W199" s="172">
        <f t="shared" si="322"/>
        <v>0</v>
      </c>
    </row>
    <row r="200" spans="1:23" x14ac:dyDescent="0.2">
      <c r="A200" s="84" t="s">
        <v>325</v>
      </c>
      <c r="B200" s="85" t="s">
        <v>237</v>
      </c>
      <c r="C200" s="85"/>
      <c r="D200" s="86"/>
      <c r="E200" s="85"/>
      <c r="F200" s="85"/>
      <c r="G200" s="85"/>
      <c r="H200" s="85"/>
      <c r="I200" s="85"/>
      <c r="J200" s="85"/>
      <c r="K200" s="85"/>
      <c r="L200" s="85"/>
      <c r="M200" s="87"/>
      <c r="N200" s="87"/>
      <c r="O200" s="88"/>
      <c r="P200" s="89"/>
      <c r="Q200" s="89"/>
      <c r="R200" s="89"/>
      <c r="S200" s="29" t="str">
        <f t="shared" si="220"/>
        <v>11.05</v>
      </c>
      <c r="U200" s="1"/>
      <c r="W200" s="172">
        <f t="shared" ref="W200:W222" si="354">O200+P200-Q200</f>
        <v>0</v>
      </c>
    </row>
    <row r="201" spans="1:23" ht="89.25" x14ac:dyDescent="0.2">
      <c r="A201" s="94" t="s">
        <v>326</v>
      </c>
      <c r="B201" s="182" t="s">
        <v>396</v>
      </c>
      <c r="C201" s="183" t="s">
        <v>8</v>
      </c>
      <c r="D201" s="97">
        <f>SUM(E201:F201)</f>
        <v>170</v>
      </c>
      <c r="E201" s="98">
        <v>170</v>
      </c>
      <c r="F201" s="98"/>
      <c r="G201" s="90"/>
      <c r="H201" s="90"/>
      <c r="I201" s="91">
        <f>IFERROR(TRUNC((H201+G201),2),"")</f>
        <v>0</v>
      </c>
      <c r="J201" s="90">
        <f>IFERROR(TRUNC(G201*(1+M201),2),"")</f>
        <v>0</v>
      </c>
      <c r="K201" s="90">
        <f>IFERROR(TRUNC(H201*(1+N201),2),"")</f>
        <v>0</v>
      </c>
      <c r="L201" s="91">
        <f>IFERROR(TRUNC((K201+J201),2),"")</f>
        <v>0</v>
      </c>
      <c r="M201" s="92"/>
      <c r="N201" s="92"/>
      <c r="O201" s="90">
        <f>IFERROR(TRUNC((J201*D201),2),"")</f>
        <v>0</v>
      </c>
      <c r="P201" s="90">
        <f>IFERROR(TRUNC((K201*D201),2),"")</f>
        <v>0</v>
      </c>
      <c r="Q201" s="91">
        <f>IFERROR(TRUNC((O201+P201),2),"")</f>
        <v>0</v>
      </c>
      <c r="R201" s="93" t="str">
        <f t="shared" ref="R201:R229" si="355">IFERROR((Q201/$Q$249),"")</f>
        <v/>
      </c>
      <c r="S201" s="29" t="str">
        <f t="shared" si="220"/>
        <v>11.05.01</v>
      </c>
      <c r="W201" s="172">
        <f t="shared" si="354"/>
        <v>0</v>
      </c>
    </row>
    <row r="202" spans="1:23" ht="89.25" x14ac:dyDescent="0.2">
      <c r="A202" s="94" t="s">
        <v>327</v>
      </c>
      <c r="B202" s="182" t="s">
        <v>397</v>
      </c>
      <c r="C202" s="183" t="s">
        <v>8</v>
      </c>
      <c r="D202" s="97">
        <f t="shared" ref="D202:D222" si="356">SUM(E202:F202)</f>
        <v>30</v>
      </c>
      <c r="E202" s="98">
        <v>30</v>
      </c>
      <c r="F202" s="98"/>
      <c r="G202" s="90"/>
      <c r="H202" s="90"/>
      <c r="I202" s="91">
        <f t="shared" ref="I202:I222" si="357">IFERROR(TRUNC((H202+G202),2),"")</f>
        <v>0</v>
      </c>
      <c r="J202" s="90">
        <f t="shared" ref="J202:J222" si="358">IFERROR(TRUNC(G202*(1+M202),2),"")</f>
        <v>0</v>
      </c>
      <c r="K202" s="90">
        <f t="shared" ref="K202:K222" si="359">IFERROR(TRUNC(H202*(1+N202),2),"")</f>
        <v>0</v>
      </c>
      <c r="L202" s="91">
        <f t="shared" ref="L202:L222" si="360">IFERROR(TRUNC((K202+J202),2),"")</f>
        <v>0</v>
      </c>
      <c r="M202" s="92"/>
      <c r="N202" s="92"/>
      <c r="O202" s="90">
        <f t="shared" ref="O202:O222" si="361">IFERROR(TRUNC((J202*D202),2),"")</f>
        <v>0</v>
      </c>
      <c r="P202" s="90">
        <f t="shared" ref="P202:P222" si="362">IFERROR(TRUNC((K202*D202),2),"")</f>
        <v>0</v>
      </c>
      <c r="Q202" s="91">
        <f t="shared" ref="Q202:Q222" si="363">IFERROR(TRUNC((O202+P202),2),"")</f>
        <v>0</v>
      </c>
      <c r="R202" s="93" t="str">
        <f t="shared" si="355"/>
        <v/>
      </c>
      <c r="S202" s="29" t="str">
        <f t="shared" si="220"/>
        <v>11.05.02</v>
      </c>
      <c r="W202" s="172">
        <f t="shared" si="354"/>
        <v>0</v>
      </c>
    </row>
    <row r="203" spans="1:23" ht="89.25" x14ac:dyDescent="0.2">
      <c r="A203" s="94" t="s">
        <v>328</v>
      </c>
      <c r="B203" s="182" t="s">
        <v>398</v>
      </c>
      <c r="C203" s="183" t="s">
        <v>8</v>
      </c>
      <c r="D203" s="97">
        <f t="shared" si="356"/>
        <v>15</v>
      </c>
      <c r="E203" s="98">
        <v>15</v>
      </c>
      <c r="F203" s="98"/>
      <c r="G203" s="90"/>
      <c r="H203" s="90"/>
      <c r="I203" s="91">
        <f t="shared" si="357"/>
        <v>0</v>
      </c>
      <c r="J203" s="90">
        <f t="shared" si="358"/>
        <v>0</v>
      </c>
      <c r="K203" s="90">
        <f t="shared" si="359"/>
        <v>0</v>
      </c>
      <c r="L203" s="91">
        <f t="shared" si="360"/>
        <v>0</v>
      </c>
      <c r="M203" s="92"/>
      <c r="N203" s="92"/>
      <c r="O203" s="90">
        <f t="shared" si="361"/>
        <v>0</v>
      </c>
      <c r="P203" s="90">
        <f t="shared" si="362"/>
        <v>0</v>
      </c>
      <c r="Q203" s="91">
        <f t="shared" si="363"/>
        <v>0</v>
      </c>
      <c r="R203" s="93" t="str">
        <f t="shared" si="355"/>
        <v/>
      </c>
      <c r="S203" s="29" t="str">
        <f t="shared" si="220"/>
        <v>11.05.03</v>
      </c>
      <c r="W203" s="172">
        <f t="shared" si="354"/>
        <v>0</v>
      </c>
    </row>
    <row r="204" spans="1:23" ht="89.25" x14ac:dyDescent="0.2">
      <c r="A204" s="94" t="s">
        <v>329</v>
      </c>
      <c r="B204" s="182" t="s">
        <v>399</v>
      </c>
      <c r="C204" s="183" t="s">
        <v>8</v>
      </c>
      <c r="D204" s="97">
        <f t="shared" si="356"/>
        <v>30</v>
      </c>
      <c r="E204" s="98">
        <v>30</v>
      </c>
      <c r="F204" s="98"/>
      <c r="G204" s="90"/>
      <c r="H204" s="90"/>
      <c r="I204" s="91">
        <f t="shared" si="357"/>
        <v>0</v>
      </c>
      <c r="J204" s="90">
        <f t="shared" si="358"/>
        <v>0</v>
      </c>
      <c r="K204" s="90">
        <f t="shared" si="359"/>
        <v>0</v>
      </c>
      <c r="L204" s="91">
        <f t="shared" si="360"/>
        <v>0</v>
      </c>
      <c r="M204" s="92"/>
      <c r="N204" s="92"/>
      <c r="O204" s="90">
        <f t="shared" si="361"/>
        <v>0</v>
      </c>
      <c r="P204" s="90">
        <f t="shared" si="362"/>
        <v>0</v>
      </c>
      <c r="Q204" s="91">
        <f t="shared" si="363"/>
        <v>0</v>
      </c>
      <c r="R204" s="93" t="str">
        <f t="shared" si="355"/>
        <v/>
      </c>
      <c r="S204" s="29" t="str">
        <f t="shared" si="220"/>
        <v>11.05.04</v>
      </c>
      <c r="W204" s="172">
        <f t="shared" si="354"/>
        <v>0</v>
      </c>
    </row>
    <row r="205" spans="1:23" ht="89.25" x14ac:dyDescent="0.2">
      <c r="A205" s="94" t="s">
        <v>330</v>
      </c>
      <c r="B205" s="182" t="s">
        <v>400</v>
      </c>
      <c r="C205" s="183" t="s">
        <v>8</v>
      </c>
      <c r="D205" s="97">
        <f t="shared" si="356"/>
        <v>15</v>
      </c>
      <c r="E205" s="98">
        <v>15</v>
      </c>
      <c r="F205" s="98"/>
      <c r="G205" s="90"/>
      <c r="H205" s="90"/>
      <c r="I205" s="91">
        <f t="shared" si="357"/>
        <v>0</v>
      </c>
      <c r="J205" s="90">
        <f t="shared" si="358"/>
        <v>0</v>
      </c>
      <c r="K205" s="90">
        <f t="shared" si="359"/>
        <v>0</v>
      </c>
      <c r="L205" s="91">
        <f t="shared" si="360"/>
        <v>0</v>
      </c>
      <c r="M205" s="92"/>
      <c r="N205" s="92"/>
      <c r="O205" s="90">
        <f t="shared" si="361"/>
        <v>0</v>
      </c>
      <c r="P205" s="90">
        <f t="shared" si="362"/>
        <v>0</v>
      </c>
      <c r="Q205" s="91">
        <f t="shared" si="363"/>
        <v>0</v>
      </c>
      <c r="R205" s="93" t="str">
        <f t="shared" si="355"/>
        <v/>
      </c>
      <c r="S205" s="29" t="str">
        <f t="shared" si="220"/>
        <v>11.05.05</v>
      </c>
      <c r="W205" s="172">
        <f t="shared" si="354"/>
        <v>0</v>
      </c>
    </row>
    <row r="206" spans="1:23" ht="38.25" x14ac:dyDescent="0.2">
      <c r="A206" s="94" t="s">
        <v>331</v>
      </c>
      <c r="B206" s="182" t="s">
        <v>402</v>
      </c>
      <c r="C206" s="96" t="s">
        <v>10</v>
      </c>
      <c r="D206" s="97">
        <f>SUM(E206:F206)</f>
        <v>24</v>
      </c>
      <c r="E206" s="98">
        <v>24</v>
      </c>
      <c r="F206" s="98"/>
      <c r="G206" s="90"/>
      <c r="H206" s="90"/>
      <c r="I206" s="91">
        <f>IFERROR(TRUNC((H206+G206),2),"")</f>
        <v>0</v>
      </c>
      <c r="J206" s="90">
        <f>IFERROR(TRUNC(G206*(1+M206),2),"")</f>
        <v>0</v>
      </c>
      <c r="K206" s="90">
        <f>IFERROR(TRUNC(H206*(1+N206),2),"")</f>
        <v>0</v>
      </c>
      <c r="L206" s="91">
        <f>IFERROR(TRUNC((K206+J206),2),"")</f>
        <v>0</v>
      </c>
      <c r="M206" s="92"/>
      <c r="N206" s="92"/>
      <c r="O206" s="90">
        <f>IFERROR(TRUNC((J206*D206),2),"")</f>
        <v>0</v>
      </c>
      <c r="P206" s="90">
        <f>IFERROR(TRUNC((K206*D206),2),"")</f>
        <v>0</v>
      </c>
      <c r="Q206" s="91">
        <f>IFERROR(TRUNC((O206+P206),2),"")</f>
        <v>0</v>
      </c>
      <c r="R206" s="93" t="str">
        <f t="shared" si="355"/>
        <v/>
      </c>
      <c r="S206" s="29" t="str">
        <f t="shared" si="220"/>
        <v>11.05.06</v>
      </c>
      <c r="W206" s="172">
        <f>O206+P206-Q206</f>
        <v>0</v>
      </c>
    </row>
    <row r="207" spans="1:23" ht="38.25" x14ac:dyDescent="0.2">
      <c r="A207" s="94" t="s">
        <v>332</v>
      </c>
      <c r="B207" s="182" t="s">
        <v>401</v>
      </c>
      <c r="C207" s="183" t="s">
        <v>10</v>
      </c>
      <c r="D207" s="97">
        <f t="shared" si="356"/>
        <v>11</v>
      </c>
      <c r="E207" s="98">
        <v>10</v>
      </c>
      <c r="F207" s="98">
        <v>1</v>
      </c>
      <c r="G207" s="90"/>
      <c r="H207" s="90"/>
      <c r="I207" s="91">
        <f t="shared" si="357"/>
        <v>0</v>
      </c>
      <c r="J207" s="90">
        <f t="shared" si="358"/>
        <v>0</v>
      </c>
      <c r="K207" s="90">
        <f t="shared" si="359"/>
        <v>0</v>
      </c>
      <c r="L207" s="91">
        <f t="shared" si="360"/>
        <v>0</v>
      </c>
      <c r="M207" s="92"/>
      <c r="N207" s="92"/>
      <c r="O207" s="90">
        <f t="shared" si="361"/>
        <v>0</v>
      </c>
      <c r="P207" s="90">
        <f t="shared" si="362"/>
        <v>0</v>
      </c>
      <c r="Q207" s="91">
        <f t="shared" si="363"/>
        <v>0</v>
      </c>
      <c r="R207" s="93" t="str">
        <f t="shared" si="355"/>
        <v/>
      </c>
      <c r="S207" s="29" t="str">
        <f t="shared" ref="S207:S244" si="364">A207</f>
        <v>11.05.07</v>
      </c>
      <c r="W207" s="172">
        <f t="shared" si="354"/>
        <v>0</v>
      </c>
    </row>
    <row r="208" spans="1:23" ht="38.25" x14ac:dyDescent="0.2">
      <c r="A208" s="94" t="s">
        <v>333</v>
      </c>
      <c r="B208" s="182" t="s">
        <v>403</v>
      </c>
      <c r="C208" s="96" t="s">
        <v>10</v>
      </c>
      <c r="D208" s="97">
        <f t="shared" ref="D208:D214" si="365">SUM(E208:F208)</f>
        <v>6</v>
      </c>
      <c r="E208" s="98">
        <v>6</v>
      </c>
      <c r="F208" s="98"/>
      <c r="G208" s="90"/>
      <c r="H208" s="90"/>
      <c r="I208" s="91">
        <f t="shared" ref="I208:I214" si="366">IFERROR(TRUNC((H208+G208),2),"")</f>
        <v>0</v>
      </c>
      <c r="J208" s="90">
        <f t="shared" ref="J208:K214" si="367">IFERROR(TRUNC(G208*(1+M208),2),"")</f>
        <v>0</v>
      </c>
      <c r="K208" s="90">
        <f t="shared" si="367"/>
        <v>0</v>
      </c>
      <c r="L208" s="91">
        <f t="shared" ref="L208:L214" si="368">IFERROR(TRUNC((K208+J208),2),"")</f>
        <v>0</v>
      </c>
      <c r="M208" s="92"/>
      <c r="N208" s="92"/>
      <c r="O208" s="90">
        <f t="shared" ref="O208:O214" si="369">IFERROR(TRUNC((J208*D208),2),"")</f>
        <v>0</v>
      </c>
      <c r="P208" s="90">
        <f t="shared" ref="P208:P214" si="370">IFERROR(TRUNC((K208*D208),2),"")</f>
        <v>0</v>
      </c>
      <c r="Q208" s="91">
        <f t="shared" ref="Q208:Q214" si="371">IFERROR(TRUNC((O208+P208),2),"")</f>
        <v>0</v>
      </c>
      <c r="R208" s="93" t="str">
        <f t="shared" si="355"/>
        <v/>
      </c>
      <c r="S208" s="29" t="str">
        <f t="shared" si="364"/>
        <v>11.05.08</v>
      </c>
      <c r="W208" s="172">
        <f t="shared" ref="W208:W214" si="372">O208+P208-Q208</f>
        <v>0</v>
      </c>
    </row>
    <row r="209" spans="1:23" ht="38.25" x14ac:dyDescent="0.2">
      <c r="A209" s="94" t="s">
        <v>334</v>
      </c>
      <c r="B209" s="182" t="s">
        <v>404</v>
      </c>
      <c r="C209" s="96" t="s">
        <v>10</v>
      </c>
      <c r="D209" s="97">
        <f t="shared" si="365"/>
        <v>4</v>
      </c>
      <c r="E209" s="98">
        <v>4</v>
      </c>
      <c r="F209" s="98"/>
      <c r="G209" s="90"/>
      <c r="H209" s="90"/>
      <c r="I209" s="91">
        <f t="shared" si="366"/>
        <v>0</v>
      </c>
      <c r="J209" s="90">
        <f t="shared" si="367"/>
        <v>0</v>
      </c>
      <c r="K209" s="90">
        <f t="shared" si="367"/>
        <v>0</v>
      </c>
      <c r="L209" s="91">
        <f t="shared" si="368"/>
        <v>0</v>
      </c>
      <c r="M209" s="92"/>
      <c r="N209" s="92"/>
      <c r="O209" s="90">
        <f t="shared" si="369"/>
        <v>0</v>
      </c>
      <c r="P209" s="90">
        <f t="shared" si="370"/>
        <v>0</v>
      </c>
      <c r="Q209" s="91">
        <f t="shared" si="371"/>
        <v>0</v>
      </c>
      <c r="R209" s="93" t="str">
        <f t="shared" si="355"/>
        <v/>
      </c>
      <c r="S209" s="29" t="str">
        <f t="shared" si="364"/>
        <v>11.05.09</v>
      </c>
      <c r="W209" s="172">
        <f t="shared" si="372"/>
        <v>0</v>
      </c>
    </row>
    <row r="210" spans="1:23" ht="38.25" x14ac:dyDescent="0.2">
      <c r="A210" s="94" t="s">
        <v>335</v>
      </c>
      <c r="B210" s="182" t="s">
        <v>405</v>
      </c>
      <c r="C210" s="96" t="s">
        <v>10</v>
      </c>
      <c r="D210" s="97">
        <f t="shared" si="365"/>
        <v>1</v>
      </c>
      <c r="E210" s="98">
        <v>1</v>
      </c>
      <c r="F210" s="98"/>
      <c r="G210" s="90"/>
      <c r="H210" s="90"/>
      <c r="I210" s="91">
        <f t="shared" si="366"/>
        <v>0</v>
      </c>
      <c r="J210" s="90">
        <f t="shared" si="367"/>
        <v>0</v>
      </c>
      <c r="K210" s="90">
        <f t="shared" si="367"/>
        <v>0</v>
      </c>
      <c r="L210" s="91">
        <f t="shared" si="368"/>
        <v>0</v>
      </c>
      <c r="M210" s="92"/>
      <c r="N210" s="92"/>
      <c r="O210" s="90">
        <f t="shared" si="369"/>
        <v>0</v>
      </c>
      <c r="P210" s="90">
        <f t="shared" si="370"/>
        <v>0</v>
      </c>
      <c r="Q210" s="91">
        <f t="shared" si="371"/>
        <v>0</v>
      </c>
      <c r="R210" s="93" t="str">
        <f t="shared" si="355"/>
        <v/>
      </c>
      <c r="S210" s="29" t="str">
        <f t="shared" si="364"/>
        <v>11.05.10</v>
      </c>
      <c r="W210" s="172">
        <f t="shared" si="372"/>
        <v>0</v>
      </c>
    </row>
    <row r="211" spans="1:23" ht="38.25" x14ac:dyDescent="0.2">
      <c r="A211" s="94" t="s">
        <v>336</v>
      </c>
      <c r="B211" s="182" t="s">
        <v>406</v>
      </c>
      <c r="C211" s="96" t="s">
        <v>10</v>
      </c>
      <c r="D211" s="97">
        <f t="shared" si="365"/>
        <v>6</v>
      </c>
      <c r="E211" s="98">
        <v>6</v>
      </c>
      <c r="F211" s="98"/>
      <c r="G211" s="90"/>
      <c r="H211" s="90"/>
      <c r="I211" s="91">
        <f t="shared" si="366"/>
        <v>0</v>
      </c>
      <c r="J211" s="90">
        <f t="shared" si="367"/>
        <v>0</v>
      </c>
      <c r="K211" s="90">
        <f t="shared" si="367"/>
        <v>0</v>
      </c>
      <c r="L211" s="91">
        <f t="shared" si="368"/>
        <v>0</v>
      </c>
      <c r="M211" s="92"/>
      <c r="N211" s="92"/>
      <c r="O211" s="90">
        <f t="shared" si="369"/>
        <v>0</v>
      </c>
      <c r="P211" s="90">
        <f t="shared" si="370"/>
        <v>0</v>
      </c>
      <c r="Q211" s="91">
        <f t="shared" si="371"/>
        <v>0</v>
      </c>
      <c r="R211" s="93" t="str">
        <f t="shared" si="355"/>
        <v/>
      </c>
      <c r="S211" s="29" t="str">
        <f t="shared" si="364"/>
        <v>11.05.11</v>
      </c>
      <c r="W211" s="172">
        <f t="shared" si="372"/>
        <v>0</v>
      </c>
    </row>
    <row r="212" spans="1:23" ht="38.25" x14ac:dyDescent="0.2">
      <c r="A212" s="94" t="s">
        <v>337</v>
      </c>
      <c r="B212" s="182" t="s">
        <v>407</v>
      </c>
      <c r="C212" s="96" t="s">
        <v>10</v>
      </c>
      <c r="D212" s="97">
        <f t="shared" si="365"/>
        <v>1</v>
      </c>
      <c r="E212" s="98">
        <v>1</v>
      </c>
      <c r="F212" s="98"/>
      <c r="G212" s="90"/>
      <c r="H212" s="90"/>
      <c r="I212" s="91">
        <f t="shared" si="366"/>
        <v>0</v>
      </c>
      <c r="J212" s="90">
        <f t="shared" si="367"/>
        <v>0</v>
      </c>
      <c r="K212" s="90">
        <f t="shared" si="367"/>
        <v>0</v>
      </c>
      <c r="L212" s="91">
        <f t="shared" si="368"/>
        <v>0</v>
      </c>
      <c r="M212" s="92"/>
      <c r="N212" s="92"/>
      <c r="O212" s="90">
        <f t="shared" si="369"/>
        <v>0</v>
      </c>
      <c r="P212" s="90">
        <f t="shared" si="370"/>
        <v>0</v>
      </c>
      <c r="Q212" s="91">
        <f t="shared" si="371"/>
        <v>0</v>
      </c>
      <c r="R212" s="93" t="str">
        <f t="shared" si="355"/>
        <v/>
      </c>
      <c r="S212" s="29" t="str">
        <f t="shared" si="364"/>
        <v>11.05.12</v>
      </c>
      <c r="W212" s="172">
        <f t="shared" si="372"/>
        <v>0</v>
      </c>
    </row>
    <row r="213" spans="1:23" ht="38.25" x14ac:dyDescent="0.2">
      <c r="A213" s="94" t="s">
        <v>338</v>
      </c>
      <c r="B213" s="182" t="s">
        <v>408</v>
      </c>
      <c r="C213" s="96" t="s">
        <v>10</v>
      </c>
      <c r="D213" s="97">
        <f t="shared" si="365"/>
        <v>2</v>
      </c>
      <c r="E213" s="98">
        <v>2</v>
      </c>
      <c r="F213" s="98"/>
      <c r="G213" s="90"/>
      <c r="H213" s="90"/>
      <c r="I213" s="91">
        <f t="shared" si="366"/>
        <v>0</v>
      </c>
      <c r="J213" s="90">
        <f t="shared" si="367"/>
        <v>0</v>
      </c>
      <c r="K213" s="90">
        <f t="shared" si="367"/>
        <v>0</v>
      </c>
      <c r="L213" s="91">
        <f t="shared" si="368"/>
        <v>0</v>
      </c>
      <c r="M213" s="92"/>
      <c r="N213" s="92"/>
      <c r="O213" s="90">
        <f t="shared" si="369"/>
        <v>0</v>
      </c>
      <c r="P213" s="90">
        <f t="shared" si="370"/>
        <v>0</v>
      </c>
      <c r="Q213" s="91">
        <f t="shared" si="371"/>
        <v>0</v>
      </c>
      <c r="R213" s="93" t="str">
        <f t="shared" si="355"/>
        <v/>
      </c>
      <c r="S213" s="29" t="str">
        <f t="shared" si="364"/>
        <v>11.05.13</v>
      </c>
      <c r="W213" s="172">
        <f t="shared" si="372"/>
        <v>0</v>
      </c>
    </row>
    <row r="214" spans="1:23" ht="38.25" x14ac:dyDescent="0.2">
      <c r="A214" s="94" t="s">
        <v>339</v>
      </c>
      <c r="B214" s="182" t="s">
        <v>409</v>
      </c>
      <c r="C214" s="96" t="s">
        <v>10</v>
      </c>
      <c r="D214" s="97">
        <f t="shared" si="365"/>
        <v>1</v>
      </c>
      <c r="E214" s="98">
        <v>1</v>
      </c>
      <c r="F214" s="98"/>
      <c r="G214" s="90"/>
      <c r="H214" s="90"/>
      <c r="I214" s="91">
        <f t="shared" si="366"/>
        <v>0</v>
      </c>
      <c r="J214" s="90">
        <f t="shared" si="367"/>
        <v>0</v>
      </c>
      <c r="K214" s="90">
        <f t="shared" si="367"/>
        <v>0</v>
      </c>
      <c r="L214" s="91">
        <f t="shared" si="368"/>
        <v>0</v>
      </c>
      <c r="M214" s="92"/>
      <c r="N214" s="92"/>
      <c r="O214" s="90">
        <f t="shared" si="369"/>
        <v>0</v>
      </c>
      <c r="P214" s="90">
        <f t="shared" si="370"/>
        <v>0</v>
      </c>
      <c r="Q214" s="91">
        <f t="shared" si="371"/>
        <v>0</v>
      </c>
      <c r="R214" s="93" t="str">
        <f t="shared" si="355"/>
        <v/>
      </c>
      <c r="S214" s="29" t="str">
        <f t="shared" si="364"/>
        <v>11.05.14</v>
      </c>
      <c r="W214" s="172">
        <f t="shared" si="372"/>
        <v>0</v>
      </c>
    </row>
    <row r="215" spans="1:23" ht="38.25" x14ac:dyDescent="0.2">
      <c r="A215" s="94" t="s">
        <v>340</v>
      </c>
      <c r="B215" s="182" t="s">
        <v>410</v>
      </c>
      <c r="C215" s="96" t="s">
        <v>10</v>
      </c>
      <c r="D215" s="97">
        <f t="shared" ref="D215" si="373">SUM(E215:F215)</f>
        <v>62</v>
      </c>
      <c r="E215" s="98">
        <v>1</v>
      </c>
      <c r="F215" s="98">
        <v>61</v>
      </c>
      <c r="G215" s="90"/>
      <c r="H215" s="90"/>
      <c r="I215" s="91">
        <f t="shared" ref="I215" si="374">IFERROR(TRUNC((H215+G215),2),"")</f>
        <v>0</v>
      </c>
      <c r="J215" s="90">
        <f t="shared" ref="J215" si="375">IFERROR(TRUNC(G215*(1+M215),2),"")</f>
        <v>0</v>
      </c>
      <c r="K215" s="90">
        <f t="shared" ref="K215" si="376">IFERROR(TRUNC(H215*(1+N215),2),"")</f>
        <v>0</v>
      </c>
      <c r="L215" s="91">
        <f t="shared" ref="L215" si="377">IFERROR(TRUNC((K215+J215),2),"")</f>
        <v>0</v>
      </c>
      <c r="M215" s="92"/>
      <c r="N215" s="92"/>
      <c r="O215" s="90">
        <f t="shared" ref="O215" si="378">IFERROR(TRUNC((J215*D215),2),"")</f>
        <v>0</v>
      </c>
      <c r="P215" s="90">
        <f t="shared" ref="P215" si="379">IFERROR(TRUNC((K215*D215),2),"")</f>
        <v>0</v>
      </c>
      <c r="Q215" s="91">
        <f t="shared" ref="Q215" si="380">IFERROR(TRUNC((O215+P215),2),"")</f>
        <v>0</v>
      </c>
      <c r="R215" s="93" t="str">
        <f t="shared" si="355"/>
        <v/>
      </c>
      <c r="S215" s="29" t="str">
        <f t="shared" si="364"/>
        <v>11.05.15</v>
      </c>
      <c r="W215" s="172">
        <f t="shared" ref="W215" si="381">O215+P215-Q215</f>
        <v>0</v>
      </c>
    </row>
    <row r="216" spans="1:23" ht="38.25" x14ac:dyDescent="0.2">
      <c r="A216" s="94" t="s">
        <v>341</v>
      </c>
      <c r="B216" s="182" t="s">
        <v>411</v>
      </c>
      <c r="C216" s="96" t="s">
        <v>10</v>
      </c>
      <c r="D216" s="97">
        <f t="shared" ref="D216:D221" si="382">SUM(E216:F216)</f>
        <v>35</v>
      </c>
      <c r="E216" s="98">
        <v>35</v>
      </c>
      <c r="F216" s="98"/>
      <c r="G216" s="90"/>
      <c r="H216" s="90"/>
      <c r="I216" s="91">
        <f t="shared" ref="I216:I221" si="383">IFERROR(TRUNC((H216+G216),2),"")</f>
        <v>0</v>
      </c>
      <c r="J216" s="90">
        <f t="shared" ref="J216:K221" si="384">IFERROR(TRUNC(G216*(1+M216),2),"")</f>
        <v>0</v>
      </c>
      <c r="K216" s="90">
        <f t="shared" si="384"/>
        <v>0</v>
      </c>
      <c r="L216" s="91">
        <f t="shared" ref="L216:L221" si="385">IFERROR(TRUNC((K216+J216),2),"")</f>
        <v>0</v>
      </c>
      <c r="M216" s="92"/>
      <c r="N216" s="92"/>
      <c r="O216" s="90">
        <f t="shared" ref="O216:O221" si="386">IFERROR(TRUNC((J216*D216),2),"")</f>
        <v>0</v>
      </c>
      <c r="P216" s="90">
        <f t="shared" ref="P216:P221" si="387">IFERROR(TRUNC((K216*D216),2),"")</f>
        <v>0</v>
      </c>
      <c r="Q216" s="91">
        <f t="shared" ref="Q216:Q221" si="388">IFERROR(TRUNC((O216+P216),2),"")</f>
        <v>0</v>
      </c>
      <c r="R216" s="93" t="str">
        <f t="shared" si="355"/>
        <v/>
      </c>
      <c r="S216" s="29" t="str">
        <f t="shared" si="364"/>
        <v>11.05.16</v>
      </c>
      <c r="W216" s="172">
        <f t="shared" ref="W216:W221" si="389">O216+P216-Q216</f>
        <v>0</v>
      </c>
    </row>
    <row r="217" spans="1:23" ht="38.25" x14ac:dyDescent="0.2">
      <c r="A217" s="94" t="s">
        <v>342</v>
      </c>
      <c r="B217" s="182" t="s">
        <v>412</v>
      </c>
      <c r="C217" s="96" t="s">
        <v>10</v>
      </c>
      <c r="D217" s="97">
        <f t="shared" si="382"/>
        <v>1</v>
      </c>
      <c r="E217" s="98">
        <v>1</v>
      </c>
      <c r="F217" s="98"/>
      <c r="G217" s="90"/>
      <c r="H217" s="90"/>
      <c r="I217" s="91">
        <f t="shared" si="383"/>
        <v>0</v>
      </c>
      <c r="J217" s="90">
        <f t="shared" si="384"/>
        <v>0</v>
      </c>
      <c r="K217" s="90">
        <f t="shared" si="384"/>
        <v>0</v>
      </c>
      <c r="L217" s="91">
        <f t="shared" si="385"/>
        <v>0</v>
      </c>
      <c r="M217" s="92"/>
      <c r="N217" s="92"/>
      <c r="O217" s="90">
        <f t="shared" si="386"/>
        <v>0</v>
      </c>
      <c r="P217" s="90">
        <f t="shared" si="387"/>
        <v>0</v>
      </c>
      <c r="Q217" s="91">
        <f t="shared" si="388"/>
        <v>0</v>
      </c>
      <c r="R217" s="93" t="str">
        <f t="shared" si="355"/>
        <v/>
      </c>
      <c r="S217" s="29" t="str">
        <f t="shared" si="364"/>
        <v>11.05.17</v>
      </c>
      <c r="W217" s="172">
        <f t="shared" si="389"/>
        <v>0</v>
      </c>
    </row>
    <row r="218" spans="1:23" ht="38.25" x14ac:dyDescent="0.2">
      <c r="A218" s="94" t="s">
        <v>343</v>
      </c>
      <c r="B218" s="182" t="s">
        <v>413</v>
      </c>
      <c r="C218" s="96" t="s">
        <v>10</v>
      </c>
      <c r="D218" s="97">
        <f t="shared" si="382"/>
        <v>2</v>
      </c>
      <c r="E218" s="98">
        <v>1</v>
      </c>
      <c r="F218" s="98">
        <v>1</v>
      </c>
      <c r="G218" s="90"/>
      <c r="H218" s="90"/>
      <c r="I218" s="91">
        <f t="shared" si="383"/>
        <v>0</v>
      </c>
      <c r="J218" s="90">
        <f t="shared" si="384"/>
        <v>0</v>
      </c>
      <c r="K218" s="90">
        <f t="shared" si="384"/>
        <v>0</v>
      </c>
      <c r="L218" s="91">
        <f t="shared" si="385"/>
        <v>0</v>
      </c>
      <c r="M218" s="92"/>
      <c r="N218" s="92"/>
      <c r="O218" s="90">
        <f t="shared" si="386"/>
        <v>0</v>
      </c>
      <c r="P218" s="90">
        <f t="shared" si="387"/>
        <v>0</v>
      </c>
      <c r="Q218" s="91">
        <f t="shared" si="388"/>
        <v>0</v>
      </c>
      <c r="R218" s="93" t="str">
        <f t="shared" si="355"/>
        <v/>
      </c>
      <c r="S218" s="29" t="str">
        <f t="shared" si="364"/>
        <v>11.05.18</v>
      </c>
      <c r="W218" s="172">
        <f t="shared" si="389"/>
        <v>0</v>
      </c>
    </row>
    <row r="219" spans="1:23" ht="38.25" x14ac:dyDescent="0.2">
      <c r="A219" s="94" t="s">
        <v>344</v>
      </c>
      <c r="B219" s="182" t="s">
        <v>414</v>
      </c>
      <c r="C219" s="96" t="s">
        <v>10</v>
      </c>
      <c r="D219" s="97">
        <f t="shared" si="382"/>
        <v>2</v>
      </c>
      <c r="E219" s="98">
        <v>1</v>
      </c>
      <c r="F219" s="98">
        <v>1</v>
      </c>
      <c r="G219" s="90"/>
      <c r="H219" s="90"/>
      <c r="I219" s="91">
        <f t="shared" si="383"/>
        <v>0</v>
      </c>
      <c r="J219" s="90">
        <f t="shared" si="384"/>
        <v>0</v>
      </c>
      <c r="K219" s="90">
        <f t="shared" si="384"/>
        <v>0</v>
      </c>
      <c r="L219" s="91">
        <f t="shared" si="385"/>
        <v>0</v>
      </c>
      <c r="M219" s="92"/>
      <c r="N219" s="92"/>
      <c r="O219" s="90">
        <f t="shared" si="386"/>
        <v>0</v>
      </c>
      <c r="P219" s="90">
        <f t="shared" si="387"/>
        <v>0</v>
      </c>
      <c r="Q219" s="91">
        <f t="shared" si="388"/>
        <v>0</v>
      </c>
      <c r="R219" s="93" t="str">
        <f t="shared" si="355"/>
        <v/>
      </c>
      <c r="S219" s="29" t="str">
        <f t="shared" si="364"/>
        <v>11.05.19</v>
      </c>
      <c r="W219" s="172">
        <f t="shared" si="389"/>
        <v>0</v>
      </c>
    </row>
    <row r="220" spans="1:23" ht="38.25" x14ac:dyDescent="0.2">
      <c r="A220" s="94" t="s">
        <v>345</v>
      </c>
      <c r="B220" s="182" t="s">
        <v>415</v>
      </c>
      <c r="C220" s="96" t="s">
        <v>10</v>
      </c>
      <c r="D220" s="97">
        <f t="shared" si="382"/>
        <v>3</v>
      </c>
      <c r="E220" s="98">
        <v>3</v>
      </c>
      <c r="F220" s="98"/>
      <c r="G220" s="90"/>
      <c r="H220" s="90"/>
      <c r="I220" s="91">
        <f t="shared" si="383"/>
        <v>0</v>
      </c>
      <c r="J220" s="90">
        <f t="shared" si="384"/>
        <v>0</v>
      </c>
      <c r="K220" s="90">
        <f t="shared" si="384"/>
        <v>0</v>
      </c>
      <c r="L220" s="91">
        <f t="shared" si="385"/>
        <v>0</v>
      </c>
      <c r="M220" s="92"/>
      <c r="N220" s="92"/>
      <c r="O220" s="90">
        <f t="shared" si="386"/>
        <v>0</v>
      </c>
      <c r="P220" s="90">
        <f t="shared" si="387"/>
        <v>0</v>
      </c>
      <c r="Q220" s="91">
        <f t="shared" si="388"/>
        <v>0</v>
      </c>
      <c r="R220" s="93" t="str">
        <f t="shared" si="355"/>
        <v/>
      </c>
      <c r="S220" s="29" t="str">
        <f t="shared" si="364"/>
        <v>11.05.20</v>
      </c>
      <c r="W220" s="172">
        <f t="shared" si="389"/>
        <v>0</v>
      </c>
    </row>
    <row r="221" spans="1:23" ht="38.25" x14ac:dyDescent="0.2">
      <c r="A221" s="94" t="s">
        <v>346</v>
      </c>
      <c r="B221" s="182" t="s">
        <v>416</v>
      </c>
      <c r="C221" s="96" t="s">
        <v>10</v>
      </c>
      <c r="D221" s="97">
        <f t="shared" si="382"/>
        <v>1</v>
      </c>
      <c r="E221" s="98">
        <v>1</v>
      </c>
      <c r="F221" s="98"/>
      <c r="G221" s="90"/>
      <c r="H221" s="90"/>
      <c r="I221" s="91">
        <f t="shared" si="383"/>
        <v>0</v>
      </c>
      <c r="J221" s="90">
        <f t="shared" si="384"/>
        <v>0</v>
      </c>
      <c r="K221" s="90">
        <f t="shared" si="384"/>
        <v>0</v>
      </c>
      <c r="L221" s="91">
        <f t="shared" si="385"/>
        <v>0</v>
      </c>
      <c r="M221" s="92"/>
      <c r="N221" s="92"/>
      <c r="O221" s="90">
        <f t="shared" si="386"/>
        <v>0</v>
      </c>
      <c r="P221" s="90">
        <f t="shared" si="387"/>
        <v>0</v>
      </c>
      <c r="Q221" s="91">
        <f t="shared" si="388"/>
        <v>0</v>
      </c>
      <c r="R221" s="93" t="str">
        <f t="shared" si="355"/>
        <v/>
      </c>
      <c r="S221" s="29" t="str">
        <f t="shared" si="364"/>
        <v>11.05.21</v>
      </c>
      <c r="W221" s="172">
        <f t="shared" si="389"/>
        <v>0</v>
      </c>
    </row>
    <row r="222" spans="1:23" ht="38.25" x14ac:dyDescent="0.2">
      <c r="A222" s="94" t="s">
        <v>347</v>
      </c>
      <c r="B222" s="182" t="s">
        <v>417</v>
      </c>
      <c r="C222" s="96" t="s">
        <v>10</v>
      </c>
      <c r="D222" s="97">
        <f t="shared" si="356"/>
        <v>2</v>
      </c>
      <c r="E222" s="98">
        <v>2</v>
      </c>
      <c r="F222" s="98"/>
      <c r="G222" s="90"/>
      <c r="H222" s="90"/>
      <c r="I222" s="91">
        <f t="shared" si="357"/>
        <v>0</v>
      </c>
      <c r="J222" s="90">
        <f t="shared" si="358"/>
        <v>0</v>
      </c>
      <c r="K222" s="90">
        <f t="shared" si="359"/>
        <v>0</v>
      </c>
      <c r="L222" s="91">
        <f t="shared" si="360"/>
        <v>0</v>
      </c>
      <c r="M222" s="92"/>
      <c r="N222" s="92"/>
      <c r="O222" s="90">
        <f t="shared" si="361"/>
        <v>0</v>
      </c>
      <c r="P222" s="90">
        <f t="shared" si="362"/>
        <v>0</v>
      </c>
      <c r="Q222" s="91">
        <f t="shared" si="363"/>
        <v>0</v>
      </c>
      <c r="R222" s="93" t="str">
        <f t="shared" si="355"/>
        <v/>
      </c>
      <c r="S222" s="29" t="str">
        <f t="shared" si="364"/>
        <v>11.05.22</v>
      </c>
      <c r="W222" s="172">
        <f t="shared" si="354"/>
        <v>0</v>
      </c>
    </row>
    <row r="223" spans="1:23" ht="38.25" x14ac:dyDescent="0.2">
      <c r="A223" s="94" t="s">
        <v>348</v>
      </c>
      <c r="B223" s="182" t="s">
        <v>418</v>
      </c>
      <c r="C223" s="96" t="s">
        <v>10</v>
      </c>
      <c r="D223" s="97">
        <f t="shared" ref="D223:D227" si="390">SUM(E223:F223)</f>
        <v>24</v>
      </c>
      <c r="E223" s="98">
        <v>24</v>
      </c>
      <c r="F223" s="98"/>
      <c r="G223" s="90"/>
      <c r="H223" s="90"/>
      <c r="I223" s="91">
        <f t="shared" ref="I223:I227" si="391">IFERROR(TRUNC((H223+G223),2),"")</f>
        <v>0</v>
      </c>
      <c r="J223" s="90">
        <f t="shared" ref="J223:J227" si="392">IFERROR(TRUNC(G223*(1+M223),2),"")</f>
        <v>0</v>
      </c>
      <c r="K223" s="90">
        <f t="shared" ref="K223:K227" si="393">IFERROR(TRUNC(H223*(1+N223),2),"")</f>
        <v>0</v>
      </c>
      <c r="L223" s="91">
        <f t="shared" ref="L223:L227" si="394">IFERROR(TRUNC((K223+J223),2),"")</f>
        <v>0</v>
      </c>
      <c r="M223" s="92"/>
      <c r="N223" s="92"/>
      <c r="O223" s="90">
        <f t="shared" ref="O223:O227" si="395">IFERROR(TRUNC((J223*D223),2),"")</f>
        <v>0</v>
      </c>
      <c r="P223" s="90">
        <f t="shared" ref="P223:P227" si="396">IFERROR(TRUNC((K223*D223),2),"")</f>
        <v>0</v>
      </c>
      <c r="Q223" s="91">
        <f t="shared" ref="Q223:Q227" si="397">IFERROR(TRUNC((O223+P223),2),"")</f>
        <v>0</v>
      </c>
      <c r="R223" s="93" t="str">
        <f t="shared" si="355"/>
        <v/>
      </c>
      <c r="S223" s="29" t="str">
        <f t="shared" si="364"/>
        <v>11.05.23</v>
      </c>
      <c r="W223" s="172">
        <f t="shared" ref="W223:W227" si="398">O223+P223-Q223</f>
        <v>0</v>
      </c>
    </row>
    <row r="224" spans="1:23" ht="38.25" x14ac:dyDescent="0.2">
      <c r="A224" s="94" t="s">
        <v>349</v>
      </c>
      <c r="B224" s="182" t="s">
        <v>419</v>
      </c>
      <c r="C224" s="96" t="s">
        <v>10</v>
      </c>
      <c r="D224" s="97">
        <f>SUM(E224:F224)</f>
        <v>1</v>
      </c>
      <c r="E224" s="98">
        <v>1</v>
      </c>
      <c r="F224" s="98"/>
      <c r="G224" s="90"/>
      <c r="H224" s="90"/>
      <c r="I224" s="91">
        <f>IFERROR(TRUNC((H224+G224),2),"")</f>
        <v>0</v>
      </c>
      <c r="J224" s="90">
        <f t="shared" ref="J224:K226" si="399">IFERROR(TRUNC(G224*(1+M224),2),"")</f>
        <v>0</v>
      </c>
      <c r="K224" s="90">
        <f t="shared" si="399"/>
        <v>0</v>
      </c>
      <c r="L224" s="91">
        <f>IFERROR(TRUNC((K224+J224),2),"")</f>
        <v>0</v>
      </c>
      <c r="M224" s="92"/>
      <c r="N224" s="92"/>
      <c r="O224" s="90">
        <f>IFERROR(TRUNC((J224*D224),2),"")</f>
        <v>0</v>
      </c>
      <c r="P224" s="90">
        <f>IFERROR(TRUNC((K224*D224),2),"")</f>
        <v>0</v>
      </c>
      <c r="Q224" s="91">
        <f>IFERROR(TRUNC((O224+P224),2),"")</f>
        <v>0</v>
      </c>
      <c r="R224" s="93" t="str">
        <f t="shared" si="355"/>
        <v/>
      </c>
      <c r="S224" s="29" t="str">
        <f t="shared" si="364"/>
        <v>11.05.24</v>
      </c>
      <c r="W224" s="172">
        <f>O224+P224-Q224</f>
        <v>0</v>
      </c>
    </row>
    <row r="225" spans="1:27" ht="38.25" x14ac:dyDescent="0.2">
      <c r="A225" s="94" t="s">
        <v>350</v>
      </c>
      <c r="B225" s="182" t="s">
        <v>420</v>
      </c>
      <c r="C225" s="96" t="s">
        <v>10</v>
      </c>
      <c r="D225" s="97">
        <f>SUM(E225:F225)</f>
        <v>5</v>
      </c>
      <c r="E225" s="98">
        <v>5</v>
      </c>
      <c r="F225" s="98"/>
      <c r="G225" s="90"/>
      <c r="H225" s="90"/>
      <c r="I225" s="91">
        <f>IFERROR(TRUNC((H225+G225),2),"")</f>
        <v>0</v>
      </c>
      <c r="J225" s="90">
        <f t="shared" si="399"/>
        <v>0</v>
      </c>
      <c r="K225" s="90">
        <f t="shared" si="399"/>
        <v>0</v>
      </c>
      <c r="L225" s="91">
        <f>IFERROR(TRUNC((K225+J225),2),"")</f>
        <v>0</v>
      </c>
      <c r="M225" s="92"/>
      <c r="N225" s="92"/>
      <c r="O225" s="90">
        <f>IFERROR(TRUNC((J225*D225),2),"")</f>
        <v>0</v>
      </c>
      <c r="P225" s="90">
        <f>IFERROR(TRUNC((K225*D225),2),"")</f>
        <v>0</v>
      </c>
      <c r="Q225" s="91">
        <f>IFERROR(TRUNC((O225+P225),2),"")</f>
        <v>0</v>
      </c>
      <c r="R225" s="93" t="str">
        <f t="shared" si="355"/>
        <v/>
      </c>
      <c r="S225" s="29" t="str">
        <f t="shared" si="364"/>
        <v>11.05.25</v>
      </c>
      <c r="W225" s="172">
        <f>O225+P225-Q225</f>
        <v>0</v>
      </c>
    </row>
    <row r="226" spans="1:27" ht="38.25" x14ac:dyDescent="0.2">
      <c r="A226" s="94" t="s">
        <v>351</v>
      </c>
      <c r="B226" s="182" t="s">
        <v>421</v>
      </c>
      <c r="C226" s="96" t="s">
        <v>10</v>
      </c>
      <c r="D226" s="97">
        <f>SUM(E226:F226)</f>
        <v>4</v>
      </c>
      <c r="E226" s="98">
        <v>4</v>
      </c>
      <c r="F226" s="98"/>
      <c r="G226" s="90"/>
      <c r="H226" s="90"/>
      <c r="I226" s="91">
        <f>IFERROR(TRUNC((H226+G226),2),"")</f>
        <v>0</v>
      </c>
      <c r="J226" s="90">
        <f t="shared" si="399"/>
        <v>0</v>
      </c>
      <c r="K226" s="90">
        <f t="shared" si="399"/>
        <v>0</v>
      </c>
      <c r="L226" s="91">
        <f>IFERROR(TRUNC((K226+J226),2),"")</f>
        <v>0</v>
      </c>
      <c r="M226" s="92"/>
      <c r="N226" s="92"/>
      <c r="O226" s="90">
        <f>IFERROR(TRUNC((J226*D226),2),"")</f>
        <v>0</v>
      </c>
      <c r="P226" s="90">
        <f>IFERROR(TRUNC((K226*D226),2),"")</f>
        <v>0</v>
      </c>
      <c r="Q226" s="91">
        <f>IFERROR(TRUNC((O226+P226),2),"")</f>
        <v>0</v>
      </c>
      <c r="R226" s="93" t="str">
        <f t="shared" si="355"/>
        <v/>
      </c>
      <c r="S226" s="29" t="str">
        <f t="shared" si="364"/>
        <v>11.05.26</v>
      </c>
      <c r="W226" s="172">
        <f>O226+P226-Q226</f>
        <v>0</v>
      </c>
    </row>
    <row r="227" spans="1:27" ht="38.25" x14ac:dyDescent="0.2">
      <c r="A227" s="94" t="s">
        <v>352</v>
      </c>
      <c r="B227" s="182" t="s">
        <v>422</v>
      </c>
      <c r="C227" s="96" t="s">
        <v>10</v>
      </c>
      <c r="D227" s="97">
        <f t="shared" si="390"/>
        <v>1</v>
      </c>
      <c r="E227" s="98">
        <v>1</v>
      </c>
      <c r="F227" s="98"/>
      <c r="G227" s="90"/>
      <c r="H227" s="90"/>
      <c r="I227" s="91">
        <f t="shared" si="391"/>
        <v>0</v>
      </c>
      <c r="J227" s="90">
        <f t="shared" si="392"/>
        <v>0</v>
      </c>
      <c r="K227" s="90">
        <f t="shared" si="393"/>
        <v>0</v>
      </c>
      <c r="L227" s="91">
        <f t="shared" si="394"/>
        <v>0</v>
      </c>
      <c r="M227" s="92"/>
      <c r="N227" s="92"/>
      <c r="O227" s="90">
        <f t="shared" si="395"/>
        <v>0</v>
      </c>
      <c r="P227" s="90">
        <f t="shared" si="396"/>
        <v>0</v>
      </c>
      <c r="Q227" s="91">
        <f t="shared" si="397"/>
        <v>0</v>
      </c>
      <c r="R227" s="93" t="str">
        <f t="shared" si="355"/>
        <v/>
      </c>
      <c r="S227" s="29" t="str">
        <f t="shared" si="364"/>
        <v>11.05.27</v>
      </c>
      <c r="W227" s="172">
        <f t="shared" si="398"/>
        <v>0</v>
      </c>
    </row>
    <row r="228" spans="1:27" ht="38.25" x14ac:dyDescent="0.2">
      <c r="A228" s="94" t="s">
        <v>353</v>
      </c>
      <c r="B228" s="182" t="s">
        <v>394</v>
      </c>
      <c r="C228" s="183" t="s">
        <v>8</v>
      </c>
      <c r="D228" s="97">
        <f t="shared" ref="D228:D229" si="400">SUM(E228:F228)</f>
        <v>260</v>
      </c>
      <c r="E228" s="98">
        <f>E201+E202+E203+E204+E205</f>
        <v>260</v>
      </c>
      <c r="F228" s="98"/>
      <c r="G228" s="90"/>
      <c r="H228" s="90"/>
      <c r="I228" s="91">
        <f t="shared" ref="I228:I229" si="401">IFERROR(TRUNC((H228+G228),2),"")</f>
        <v>0</v>
      </c>
      <c r="J228" s="90">
        <f t="shared" ref="J228:J229" si="402">IFERROR(TRUNC(G228*(1+M228),2),"")</f>
        <v>0</v>
      </c>
      <c r="K228" s="90">
        <f t="shared" ref="K228:K229" si="403">IFERROR(TRUNC(H228*(1+N228),2),"")</f>
        <v>0</v>
      </c>
      <c r="L228" s="91">
        <f t="shared" ref="L228:L229" si="404">IFERROR(TRUNC((K228+J228),2),"")</f>
        <v>0</v>
      </c>
      <c r="M228" s="92"/>
      <c r="N228" s="92"/>
      <c r="O228" s="90">
        <f t="shared" ref="O228:O229" si="405">IFERROR(TRUNC((J228*D228),2),"")</f>
        <v>0</v>
      </c>
      <c r="P228" s="90">
        <f t="shared" ref="P228:P229" si="406">IFERROR(TRUNC((K228*D228),2),"")</f>
        <v>0</v>
      </c>
      <c r="Q228" s="91">
        <f t="shared" ref="Q228:Q229" si="407">IFERROR(TRUNC((O228+P228),2),"")</f>
        <v>0</v>
      </c>
      <c r="R228" s="93" t="str">
        <f t="shared" si="355"/>
        <v/>
      </c>
      <c r="S228" s="29" t="str">
        <f t="shared" si="364"/>
        <v>11.05.28</v>
      </c>
      <c r="W228" s="172">
        <f t="shared" ref="W228:W229" si="408">O228+P228-Q228</f>
        <v>0</v>
      </c>
    </row>
    <row r="229" spans="1:27" ht="114.75" x14ac:dyDescent="0.2">
      <c r="A229" s="94" t="s">
        <v>354</v>
      </c>
      <c r="B229" s="182" t="s">
        <v>393</v>
      </c>
      <c r="C229" s="183" t="s">
        <v>9</v>
      </c>
      <c r="D229" s="97">
        <f t="shared" si="400"/>
        <v>29</v>
      </c>
      <c r="E229" s="98">
        <f>ROUNDUP((2*PI()*((25/2)/1000))*E201+(2*PI()*((32/2)/1000))*E202+(2*PI()*((50/2)/1000))*E203+(2*PI()*((65/2)/1000))*E204+(2*PI()*((80/2)/1000)*E205),0)</f>
        <v>29</v>
      </c>
      <c r="F229" s="98"/>
      <c r="G229" s="90"/>
      <c r="H229" s="90"/>
      <c r="I229" s="91">
        <f t="shared" si="401"/>
        <v>0</v>
      </c>
      <c r="J229" s="90">
        <f t="shared" si="402"/>
        <v>0</v>
      </c>
      <c r="K229" s="90">
        <f t="shared" si="403"/>
        <v>0</v>
      </c>
      <c r="L229" s="91">
        <f t="shared" si="404"/>
        <v>0</v>
      </c>
      <c r="M229" s="92"/>
      <c r="N229" s="92"/>
      <c r="O229" s="90">
        <f t="shared" si="405"/>
        <v>0</v>
      </c>
      <c r="P229" s="90">
        <f t="shared" si="406"/>
        <v>0</v>
      </c>
      <c r="Q229" s="91">
        <f t="shared" si="407"/>
        <v>0</v>
      </c>
      <c r="R229" s="93" t="str">
        <f t="shared" si="355"/>
        <v/>
      </c>
      <c r="S229" s="29" t="str">
        <f t="shared" si="364"/>
        <v>11.05.29</v>
      </c>
      <c r="W229" s="172">
        <f t="shared" si="408"/>
        <v>0</v>
      </c>
    </row>
    <row r="230" spans="1:27" x14ac:dyDescent="0.2">
      <c r="A230" s="84" t="s">
        <v>355</v>
      </c>
      <c r="B230" s="85" t="s">
        <v>163</v>
      </c>
      <c r="C230" s="85"/>
      <c r="D230" s="86"/>
      <c r="E230" s="85"/>
      <c r="F230" s="85"/>
      <c r="G230" s="85"/>
      <c r="H230" s="85"/>
      <c r="I230" s="85"/>
      <c r="J230" s="85"/>
      <c r="K230" s="85"/>
      <c r="L230" s="85"/>
      <c r="M230" s="87"/>
      <c r="N230" s="87"/>
      <c r="O230" s="88"/>
      <c r="P230" s="89"/>
      <c r="Q230" s="89"/>
      <c r="R230" s="89"/>
      <c r="S230" s="29" t="str">
        <f t="shared" si="364"/>
        <v>11.06</v>
      </c>
      <c r="U230" s="1"/>
      <c r="W230" s="11">
        <f t="shared" ref="W230:W234" si="409">O230+P230-Q230</f>
        <v>0</v>
      </c>
    </row>
    <row r="231" spans="1:27" ht="51" x14ac:dyDescent="0.2">
      <c r="A231" s="94" t="s">
        <v>356</v>
      </c>
      <c r="B231" s="95" t="s">
        <v>164</v>
      </c>
      <c r="C231" s="96" t="s">
        <v>158</v>
      </c>
      <c r="D231" s="97">
        <f>SUM(E231:F231)</f>
        <v>45</v>
      </c>
      <c r="E231" s="98">
        <v>45</v>
      </c>
      <c r="F231" s="98"/>
      <c r="G231" s="90"/>
      <c r="H231" s="90"/>
      <c r="I231" s="91">
        <f>IFERROR(TRUNC((H231+G231),2),"")</f>
        <v>0</v>
      </c>
      <c r="J231" s="90">
        <f>IFERROR(TRUNC(G231*(1+M231),2),"")</f>
        <v>0</v>
      </c>
      <c r="K231" s="90">
        <f>IFERROR(TRUNC(H231*(1+N231),2),"")</f>
        <v>0</v>
      </c>
      <c r="L231" s="91">
        <f>IFERROR(TRUNC((K231+J231),2),"")</f>
        <v>0</v>
      </c>
      <c r="M231" s="92"/>
      <c r="N231" s="92"/>
      <c r="O231" s="90">
        <f>IFERROR(TRUNC((J231*D231),2),"")</f>
        <v>0</v>
      </c>
      <c r="P231" s="90">
        <f>IFERROR(TRUNC((K231*D231),2),"")</f>
        <v>0</v>
      </c>
      <c r="Q231" s="91">
        <f>IFERROR(TRUNC((O231+P231),2),"")</f>
        <v>0</v>
      </c>
      <c r="R231" s="93" t="str">
        <f>IFERROR((Q231/$Q$249),"")</f>
        <v/>
      </c>
      <c r="S231" s="29" t="str">
        <f t="shared" si="364"/>
        <v>11.06.01</v>
      </c>
      <c r="W231" s="11">
        <f t="shared" si="409"/>
        <v>0</v>
      </c>
    </row>
    <row r="232" spans="1:27" x14ac:dyDescent="0.2">
      <c r="A232" s="109"/>
      <c r="B232" s="110"/>
      <c r="C232" s="111"/>
      <c r="D232" s="112"/>
      <c r="E232" s="113"/>
      <c r="F232" s="113"/>
      <c r="G232" s="113"/>
      <c r="H232" s="113"/>
      <c r="I232" s="113"/>
      <c r="J232" s="113"/>
      <c r="K232" s="113"/>
      <c r="L232" s="113"/>
      <c r="M232" s="114"/>
      <c r="N232" s="113"/>
      <c r="O232" s="114"/>
      <c r="P232" s="114"/>
      <c r="Q232" s="114"/>
      <c r="R232" s="115"/>
      <c r="S232" s="29">
        <f t="shared" si="364"/>
        <v>0</v>
      </c>
      <c r="W232" s="11">
        <f t="shared" si="409"/>
        <v>0</v>
      </c>
    </row>
    <row r="233" spans="1:27" x14ac:dyDescent="0.2">
      <c r="A233" s="101"/>
      <c r="B233" s="102"/>
      <c r="C233" s="103"/>
      <c r="D233" s="104"/>
      <c r="E233" s="8"/>
      <c r="F233" s="8"/>
      <c r="G233" s="8"/>
      <c r="H233" s="8"/>
      <c r="I233" s="8"/>
      <c r="J233" s="8"/>
      <c r="K233" s="8"/>
      <c r="L233" s="65"/>
      <c r="M233" s="65"/>
      <c r="N233" s="65" t="s">
        <v>24</v>
      </c>
      <c r="O233" s="106">
        <f>SUM(O183:O232)</f>
        <v>0</v>
      </c>
      <c r="P233" s="106">
        <f>SUM(P183:P232)</f>
        <v>0</v>
      </c>
      <c r="Q233" s="107">
        <f>SUM(Q183:Q232)</f>
        <v>0</v>
      </c>
      <c r="R233" s="108" t="str">
        <f>IFERROR((Q233/$Q$249),"")</f>
        <v/>
      </c>
      <c r="S233" s="29">
        <f t="shared" si="364"/>
        <v>0</v>
      </c>
      <c r="W233" s="11">
        <f t="shared" si="409"/>
        <v>0</v>
      </c>
    </row>
    <row r="234" spans="1:27" x14ac:dyDescent="0.2">
      <c r="A234" s="116"/>
      <c r="B234" s="117"/>
      <c r="C234" s="118"/>
      <c r="D234" s="119"/>
      <c r="E234" s="120"/>
      <c r="F234" s="120"/>
      <c r="G234" s="120"/>
      <c r="H234" s="120"/>
      <c r="I234" s="120"/>
      <c r="J234" s="120"/>
      <c r="K234" s="120"/>
      <c r="L234" s="120"/>
      <c r="M234" s="121"/>
      <c r="N234" s="120"/>
      <c r="O234" s="40"/>
      <c r="P234" s="40"/>
      <c r="Q234" s="120"/>
      <c r="R234" s="122"/>
      <c r="S234" s="29">
        <f t="shared" si="364"/>
        <v>0</v>
      </c>
      <c r="T234" s="57" t="s">
        <v>42</v>
      </c>
      <c r="U234" s="56" t="s">
        <v>44</v>
      </c>
      <c r="V234" s="57" t="s">
        <v>187</v>
      </c>
      <c r="W234" s="11">
        <f t="shared" si="409"/>
        <v>0</v>
      </c>
    </row>
    <row r="235" spans="1:27" ht="25.5" x14ac:dyDescent="0.2">
      <c r="A235" s="78" t="s">
        <v>60</v>
      </c>
      <c r="B235" s="79" t="s">
        <v>91</v>
      </c>
      <c r="C235" s="79"/>
      <c r="D235" s="80"/>
      <c r="E235" s="79"/>
      <c r="F235" s="79"/>
      <c r="G235" s="79"/>
      <c r="H235" s="79"/>
      <c r="I235" s="79"/>
      <c r="J235" s="79"/>
      <c r="K235" s="79"/>
      <c r="L235" s="79"/>
      <c r="M235" s="81"/>
      <c r="N235" s="81"/>
      <c r="O235" s="82"/>
      <c r="P235" s="83"/>
      <c r="Q235" s="83"/>
      <c r="R235" s="83"/>
      <c r="S235" s="29" t="str">
        <f t="shared" si="364"/>
        <v>12</v>
      </c>
      <c r="T235" s="151">
        <f>O246</f>
        <v>0</v>
      </c>
      <c r="U235" s="152">
        <f>P246</f>
        <v>0</v>
      </c>
      <c r="V235" s="153">
        <f>Q246</f>
        <v>0</v>
      </c>
      <c r="W235" s="11">
        <f t="shared" ref="W235:W247" si="410">O235+P235-Q235</f>
        <v>0</v>
      </c>
    </row>
    <row r="236" spans="1:27" x14ac:dyDescent="0.2">
      <c r="A236" s="84" t="s">
        <v>132</v>
      </c>
      <c r="B236" s="85" t="s">
        <v>90</v>
      </c>
      <c r="C236" s="85"/>
      <c r="D236" s="86"/>
      <c r="E236" s="85"/>
      <c r="F236" s="85"/>
      <c r="G236" s="85"/>
      <c r="H236" s="85"/>
      <c r="I236" s="85"/>
      <c r="J236" s="85"/>
      <c r="K236" s="85"/>
      <c r="L236" s="85"/>
      <c r="M236" s="87"/>
      <c r="N236" s="87"/>
      <c r="O236" s="88"/>
      <c r="P236" s="89"/>
      <c r="Q236" s="89"/>
      <c r="R236" s="89"/>
      <c r="S236" s="29" t="str">
        <f t="shared" si="364"/>
        <v>12.01</v>
      </c>
      <c r="U236" s="1"/>
      <c r="W236" s="11">
        <f t="shared" si="410"/>
        <v>0</v>
      </c>
    </row>
    <row r="237" spans="1:27" x14ac:dyDescent="0.2">
      <c r="A237" s="94" t="s">
        <v>133</v>
      </c>
      <c r="B237" s="95" t="s">
        <v>84</v>
      </c>
      <c r="C237" s="96" t="s">
        <v>11</v>
      </c>
      <c r="D237" s="97">
        <f>ROUNDUP((SUM(E237:F237))/6,0)*6</f>
        <v>90</v>
      </c>
      <c r="E237" s="98">
        <f>ROUNDUP(((E28*0.03+E29*0.2*0.2*0.05+E34*0.001*0.2*0.2+E40*0.05)*2.5)/6,0)*6</f>
        <v>90</v>
      </c>
      <c r="F237" s="98"/>
      <c r="G237" s="90"/>
      <c r="H237" s="90"/>
      <c r="I237" s="91">
        <f t="shared" ref="I237:I239" si="411">IFERROR(TRUNC((H237+G237),2),"")</f>
        <v>0</v>
      </c>
      <c r="J237" s="90">
        <f t="shared" ref="J237:J239" si="412">IFERROR(TRUNC(G237*(1+M237),2),"")</f>
        <v>0</v>
      </c>
      <c r="K237" s="90">
        <f t="shared" ref="K237:K239" si="413">IFERROR(TRUNC(H237*(1+N237),2),"")</f>
        <v>0</v>
      </c>
      <c r="L237" s="91">
        <f t="shared" ref="L237:L239" si="414">IFERROR(TRUNC((K237+J237),2),"")</f>
        <v>0</v>
      </c>
      <c r="M237" s="92"/>
      <c r="N237" s="92"/>
      <c r="O237" s="90">
        <f>IFERROR(TRUNC((J237*D237),2),"")</f>
        <v>0</v>
      </c>
      <c r="P237" s="90">
        <f>IFERROR(TRUNC((K237*D237),2),"")</f>
        <v>0</v>
      </c>
      <c r="Q237" s="91">
        <f t="shared" ref="Q237:Q239" si="415">IFERROR(TRUNC((O237+P237),2),"")</f>
        <v>0</v>
      </c>
      <c r="R237" s="93" t="str">
        <f>IFERROR((Q237/$Q$249),"")</f>
        <v/>
      </c>
      <c r="S237" s="29" t="str">
        <f t="shared" si="364"/>
        <v>12.01.01</v>
      </c>
      <c r="U237" s="43"/>
      <c r="W237" s="11">
        <f t="shared" si="410"/>
        <v>0</v>
      </c>
      <c r="Y237" s="1">
        <f>Q237+Q238+Q239/3</f>
        <v>0</v>
      </c>
      <c r="Z237" s="1">
        <f>Q239/3</f>
        <v>0</v>
      </c>
      <c r="AA237" s="1">
        <f>Q239/3+Q243+Q244+Q241</f>
        <v>0</v>
      </c>
    </row>
    <row r="238" spans="1:27" ht="38.25" x14ac:dyDescent="0.2">
      <c r="A238" s="94" t="s">
        <v>357</v>
      </c>
      <c r="B238" s="95" t="s">
        <v>219</v>
      </c>
      <c r="C238" s="96" t="s">
        <v>11</v>
      </c>
      <c r="D238" s="97">
        <f>ROUNDUP((SUM(E238:F238))/6,0)*6</f>
        <v>1800</v>
      </c>
      <c r="E238" s="98">
        <f>E237*20</f>
        <v>1800</v>
      </c>
      <c r="F238" s="98"/>
      <c r="G238" s="90"/>
      <c r="H238" s="90"/>
      <c r="I238" s="91">
        <f t="shared" ref="I238" si="416">IFERROR(TRUNC((H238+G238),2),"")</f>
        <v>0</v>
      </c>
      <c r="J238" s="90">
        <f t="shared" ref="J238" si="417">IFERROR(TRUNC(G238*(1+M238),2),"")</f>
        <v>0</v>
      </c>
      <c r="K238" s="90">
        <f t="shared" ref="K238" si="418">IFERROR(TRUNC(H238*(1+N238),2),"")</f>
        <v>0</v>
      </c>
      <c r="L238" s="91">
        <f t="shared" ref="L238" si="419">IFERROR(TRUNC((K238+J238),2),"")</f>
        <v>0</v>
      </c>
      <c r="M238" s="92"/>
      <c r="N238" s="92"/>
      <c r="O238" s="90">
        <f>IFERROR(TRUNC((J238*D238),2),"")</f>
        <v>0</v>
      </c>
      <c r="P238" s="90">
        <f>IFERROR(TRUNC((K238*D238),2),"")</f>
        <v>0</v>
      </c>
      <c r="Q238" s="91">
        <f t="shared" ref="Q238" si="420">IFERROR(TRUNC((O238+P238),2),"")</f>
        <v>0</v>
      </c>
      <c r="R238" s="93" t="str">
        <f>IFERROR((Q238/$Q$249),"")</f>
        <v/>
      </c>
      <c r="S238" s="29" t="str">
        <f t="shared" si="364"/>
        <v>12.01.02</v>
      </c>
      <c r="U238" s="43"/>
      <c r="W238" s="172">
        <f t="shared" ref="W238" si="421">O238+P238-Q238</f>
        <v>0</v>
      </c>
      <c r="Y238" s="1">
        <v>11195.68</v>
      </c>
      <c r="Z238" s="1">
        <v>905.08</v>
      </c>
      <c r="AA238" s="1">
        <v>5095.84</v>
      </c>
    </row>
    <row r="239" spans="1:27" x14ac:dyDescent="0.2">
      <c r="A239" s="94" t="s">
        <v>358</v>
      </c>
      <c r="B239" s="95" t="s">
        <v>100</v>
      </c>
      <c r="C239" s="96" t="s">
        <v>85</v>
      </c>
      <c r="D239" s="97">
        <f>SUM(E239:F239)</f>
        <v>66</v>
      </c>
      <c r="E239" s="98">
        <f>22*E47</f>
        <v>66</v>
      </c>
      <c r="F239" s="98"/>
      <c r="G239" s="90"/>
      <c r="H239" s="90"/>
      <c r="I239" s="91">
        <f t="shared" si="411"/>
        <v>0</v>
      </c>
      <c r="J239" s="90">
        <f t="shared" si="412"/>
        <v>0</v>
      </c>
      <c r="K239" s="90">
        <f t="shared" si="413"/>
        <v>0</v>
      </c>
      <c r="L239" s="91">
        <f t="shared" si="414"/>
        <v>0</v>
      </c>
      <c r="M239" s="92"/>
      <c r="N239" s="92"/>
      <c r="O239" s="90">
        <f>IFERROR(TRUNC((J239*D239),2),"")</f>
        <v>0</v>
      </c>
      <c r="P239" s="90">
        <f>IFERROR(TRUNC((K239*D239),2),"")</f>
        <v>0</v>
      </c>
      <c r="Q239" s="91">
        <f t="shared" si="415"/>
        <v>0</v>
      </c>
      <c r="R239" s="93" t="str">
        <f>IFERROR((Q239/$Q$249),"")</f>
        <v/>
      </c>
      <c r="S239" s="29" t="str">
        <f t="shared" si="364"/>
        <v>12.01.03</v>
      </c>
      <c r="W239" s="11">
        <f t="shared" si="410"/>
        <v>0</v>
      </c>
    </row>
    <row r="240" spans="1:27" x14ac:dyDescent="0.2">
      <c r="A240" s="84" t="s">
        <v>134</v>
      </c>
      <c r="B240" s="85" t="s">
        <v>92</v>
      </c>
      <c r="C240" s="85"/>
      <c r="D240" s="86"/>
      <c r="E240" s="85"/>
      <c r="F240" s="85"/>
      <c r="G240" s="85"/>
      <c r="H240" s="85"/>
      <c r="I240" s="85"/>
      <c r="J240" s="85"/>
      <c r="K240" s="85"/>
      <c r="L240" s="85"/>
      <c r="M240" s="87"/>
      <c r="N240" s="87"/>
      <c r="O240" s="88"/>
      <c r="P240" s="89"/>
      <c r="Q240" s="89"/>
      <c r="R240" s="89"/>
      <c r="S240" s="29" t="str">
        <f t="shared" si="364"/>
        <v>12.02</v>
      </c>
      <c r="U240" s="1"/>
      <c r="W240" s="11">
        <f t="shared" si="410"/>
        <v>0</v>
      </c>
    </row>
    <row r="241" spans="1:23" x14ac:dyDescent="0.2">
      <c r="A241" s="94" t="s">
        <v>135</v>
      </c>
      <c r="B241" s="95" t="s">
        <v>86</v>
      </c>
      <c r="C241" s="96" t="s">
        <v>9</v>
      </c>
      <c r="D241" s="97">
        <f>SUM(E241:F241)</f>
        <v>860</v>
      </c>
      <c r="E241" s="98">
        <v>860</v>
      </c>
      <c r="F241" s="98"/>
      <c r="G241" s="90"/>
      <c r="H241" s="90"/>
      <c r="I241" s="91">
        <f>IFERROR(TRUNC((H241+G241),2),"")</f>
        <v>0</v>
      </c>
      <c r="J241" s="90">
        <f>IFERROR(TRUNC(G241*(1+M241),2),"")</f>
        <v>0</v>
      </c>
      <c r="K241" s="90">
        <f>IFERROR(TRUNC(H241*(1+N241),2),"")</f>
        <v>0</v>
      </c>
      <c r="L241" s="91">
        <f>IFERROR(TRUNC((K241+J241),2),"")</f>
        <v>0</v>
      </c>
      <c r="M241" s="92"/>
      <c r="N241" s="92"/>
      <c r="O241" s="90">
        <f>IFERROR(TRUNC((J241*D241),2),"")</f>
        <v>0</v>
      </c>
      <c r="P241" s="90">
        <f>IFERROR(TRUNC((K241*D241),2),"")</f>
        <v>0</v>
      </c>
      <c r="Q241" s="91">
        <f>IFERROR(TRUNC((O241+P241),2),"")</f>
        <v>0</v>
      </c>
      <c r="R241" s="93" t="str">
        <f>IFERROR((Q241/$Q$249),"")</f>
        <v/>
      </c>
      <c r="S241" s="29" t="str">
        <f t="shared" si="364"/>
        <v>12.02.01</v>
      </c>
      <c r="V241" s="11"/>
      <c r="W241" s="11">
        <f t="shared" si="410"/>
        <v>0</v>
      </c>
    </row>
    <row r="242" spans="1:23" x14ac:dyDescent="0.2">
      <c r="A242" s="84" t="s">
        <v>359</v>
      </c>
      <c r="B242" s="85" t="s">
        <v>87</v>
      </c>
      <c r="C242" s="85"/>
      <c r="D242" s="86"/>
      <c r="E242" s="85"/>
      <c r="F242" s="85"/>
      <c r="G242" s="85"/>
      <c r="H242" s="85"/>
      <c r="I242" s="85"/>
      <c r="J242" s="85"/>
      <c r="K242" s="85"/>
      <c r="L242" s="85"/>
      <c r="M242" s="87"/>
      <c r="N242" s="87"/>
      <c r="O242" s="88"/>
      <c r="P242" s="89"/>
      <c r="Q242" s="89"/>
      <c r="R242" s="89"/>
      <c r="S242" s="29" t="str">
        <f t="shared" si="364"/>
        <v>12.03</v>
      </c>
      <c r="U242" s="1"/>
      <c r="W242" s="11">
        <f t="shared" si="410"/>
        <v>0</v>
      </c>
    </row>
    <row r="243" spans="1:23" ht="25.5" x14ac:dyDescent="0.2">
      <c r="A243" s="94" t="s">
        <v>360</v>
      </c>
      <c r="B243" s="95" t="s">
        <v>88</v>
      </c>
      <c r="C243" s="96" t="s">
        <v>43</v>
      </c>
      <c r="D243" s="97">
        <f>SUM(E243:F243)</f>
        <v>16</v>
      </c>
      <c r="E243" s="98">
        <f>E17</f>
        <v>16</v>
      </c>
      <c r="F243" s="98"/>
      <c r="G243" s="90"/>
      <c r="H243" s="90"/>
      <c r="I243" s="91">
        <f t="shared" ref="I243:I244" si="422">IFERROR(TRUNC((H243+G243),2),"")</f>
        <v>0</v>
      </c>
      <c r="J243" s="90">
        <f t="shared" ref="J243:J244" si="423">IFERROR(TRUNC(G243*(1+M243),2),"")</f>
        <v>0</v>
      </c>
      <c r="K243" s="90">
        <f t="shared" ref="K243:K244" si="424">IFERROR(TRUNC(H243*(1+N243),2),"")</f>
        <v>0</v>
      </c>
      <c r="L243" s="91">
        <f t="shared" ref="L243:L244" si="425">IFERROR(TRUNC((K243+J243),2),"")</f>
        <v>0</v>
      </c>
      <c r="M243" s="92"/>
      <c r="N243" s="92"/>
      <c r="O243" s="90">
        <f>IFERROR(TRUNC((J243*D243),2),"")</f>
        <v>0</v>
      </c>
      <c r="P243" s="90">
        <f>IFERROR(TRUNC((K243*D243),2),"")</f>
        <v>0</v>
      </c>
      <c r="Q243" s="91">
        <f t="shared" ref="Q243:Q244" si="426">IFERROR(TRUNC((O243+P243),2),"")</f>
        <v>0</v>
      </c>
      <c r="R243" s="93" t="str">
        <f t="shared" ref="R243:R244" si="427">IFERROR((Q243/$Q$249),"")</f>
        <v/>
      </c>
      <c r="S243" s="29" t="str">
        <f t="shared" si="364"/>
        <v>12.03.01</v>
      </c>
      <c r="V243" s="11"/>
      <c r="W243" s="11">
        <f t="shared" si="410"/>
        <v>0</v>
      </c>
    </row>
    <row r="244" spans="1:23" ht="76.5" x14ac:dyDescent="0.2">
      <c r="A244" s="94" t="s">
        <v>361</v>
      </c>
      <c r="B244" s="95" t="s">
        <v>89</v>
      </c>
      <c r="C244" s="96" t="s">
        <v>43</v>
      </c>
      <c r="D244" s="97">
        <f>SUM(E244:F244)</f>
        <v>8</v>
      </c>
      <c r="E244" s="98">
        <f>E18</f>
        <v>8</v>
      </c>
      <c r="F244" s="98"/>
      <c r="G244" s="90"/>
      <c r="H244" s="90"/>
      <c r="I244" s="91">
        <f t="shared" si="422"/>
        <v>0</v>
      </c>
      <c r="J244" s="90">
        <f t="shared" si="423"/>
        <v>0</v>
      </c>
      <c r="K244" s="90">
        <f t="shared" si="424"/>
        <v>0</v>
      </c>
      <c r="L244" s="91">
        <f t="shared" si="425"/>
        <v>0</v>
      </c>
      <c r="M244" s="92"/>
      <c r="N244" s="92"/>
      <c r="O244" s="90">
        <f>IFERROR(TRUNC((J244*D244),2),"")</f>
        <v>0</v>
      </c>
      <c r="P244" s="90">
        <f>IFERROR(TRUNC((K244*D244),2),"")</f>
        <v>0</v>
      </c>
      <c r="Q244" s="91">
        <f t="shared" si="426"/>
        <v>0</v>
      </c>
      <c r="R244" s="93" t="str">
        <f t="shared" si="427"/>
        <v/>
      </c>
      <c r="S244" s="29" t="str">
        <f t="shared" si="364"/>
        <v>12.03.02</v>
      </c>
      <c r="V244" s="11"/>
      <c r="W244" s="11">
        <f t="shared" si="410"/>
        <v>0</v>
      </c>
    </row>
    <row r="245" spans="1:23" x14ac:dyDescent="0.2">
      <c r="A245" s="109"/>
      <c r="B245" s="110"/>
      <c r="C245" s="111"/>
      <c r="D245" s="112"/>
      <c r="E245" s="113"/>
      <c r="F245" s="113"/>
      <c r="G245" s="113"/>
      <c r="H245" s="113"/>
      <c r="I245" s="113"/>
      <c r="J245" s="113"/>
      <c r="K245" s="113"/>
      <c r="L245" s="113"/>
      <c r="M245" s="114"/>
      <c r="N245" s="113"/>
      <c r="O245" s="114"/>
      <c r="P245" s="114"/>
      <c r="Q245" s="114"/>
      <c r="R245" s="115"/>
      <c r="S245" s="29">
        <f t="shared" ref="S245" si="428">A245</f>
        <v>0</v>
      </c>
      <c r="W245" s="11">
        <f t="shared" si="410"/>
        <v>0</v>
      </c>
    </row>
    <row r="246" spans="1:23" x14ac:dyDescent="0.2">
      <c r="A246" s="101"/>
      <c r="B246" s="102"/>
      <c r="C246" s="103"/>
      <c r="D246" s="104"/>
      <c r="E246" s="8"/>
      <c r="F246" s="8"/>
      <c r="G246" s="8"/>
      <c r="H246" s="8"/>
      <c r="I246" s="8"/>
      <c r="J246" s="8"/>
      <c r="K246" s="8"/>
      <c r="L246" s="65"/>
      <c r="M246" s="65"/>
      <c r="N246" s="65" t="s">
        <v>24</v>
      </c>
      <c r="O246" s="106">
        <f>SUM(O235:O245)</f>
        <v>0</v>
      </c>
      <c r="P246" s="106">
        <f>SUM(P235:P245)</f>
        <v>0</v>
      </c>
      <c r="Q246" s="107">
        <f>SUM(Q235:Q245)</f>
        <v>0</v>
      </c>
      <c r="R246" s="108" t="str">
        <f>IFERROR((Q246/$Q$249),"")</f>
        <v/>
      </c>
      <c r="W246" s="11">
        <f t="shared" si="410"/>
        <v>0</v>
      </c>
    </row>
    <row r="247" spans="1:23" s="2" customFormat="1" x14ac:dyDescent="0.2">
      <c r="A247" s="116"/>
      <c r="B247" s="117"/>
      <c r="C247" s="118"/>
      <c r="D247" s="119"/>
      <c r="E247" s="120"/>
      <c r="F247" s="120"/>
      <c r="G247" s="120"/>
      <c r="H247" s="120"/>
      <c r="I247" s="120"/>
      <c r="J247" s="120"/>
      <c r="K247" s="120"/>
      <c r="L247" s="120"/>
      <c r="M247" s="120"/>
      <c r="N247" s="120"/>
      <c r="O247" s="40"/>
      <c r="P247" s="40"/>
      <c r="Q247" s="120"/>
      <c r="R247" s="122"/>
      <c r="U247" s="42"/>
      <c r="W247" s="11">
        <f t="shared" si="410"/>
        <v>0</v>
      </c>
    </row>
    <row r="248" spans="1:23" x14ac:dyDescent="0.2">
      <c r="A248" s="123"/>
      <c r="B248" s="102"/>
      <c r="C248" s="103"/>
      <c r="D248" s="124"/>
      <c r="E248" s="125"/>
      <c r="F248" s="125"/>
      <c r="G248" s="125"/>
      <c r="H248" s="8"/>
      <c r="I248" s="8"/>
      <c r="J248" s="8"/>
      <c r="K248" s="8"/>
      <c r="L248" s="8"/>
      <c r="M248" s="8"/>
      <c r="N248" s="8"/>
      <c r="O248" s="105"/>
      <c r="P248" s="105"/>
      <c r="Q248" s="105"/>
      <c r="R248" s="130"/>
      <c r="W248" s="11">
        <f>O248+P248-Q248</f>
        <v>0</v>
      </c>
    </row>
    <row r="249" spans="1:23" ht="18" x14ac:dyDescent="0.2">
      <c r="A249" s="126"/>
      <c r="B249" s="126"/>
      <c r="C249" s="126"/>
      <c r="D249" s="127"/>
      <c r="E249" s="126"/>
      <c r="F249" s="126"/>
      <c r="G249" s="126"/>
      <c r="H249" s="126"/>
      <c r="I249" s="126"/>
      <c r="J249" s="128"/>
      <c r="K249" s="129"/>
      <c r="L249" s="129"/>
      <c r="M249" s="129"/>
      <c r="N249" s="129" t="s">
        <v>25</v>
      </c>
      <c r="O249" s="131">
        <f>O246+O233+O181+O138+O117+O91+O85+O70+O64+O58+O49+O43</f>
        <v>0</v>
      </c>
      <c r="P249" s="131">
        <f>P246+P233+P181+P138+P117+P91+P85+P70+P64+P58+P49+P43</f>
        <v>0</v>
      </c>
      <c r="Q249" s="132">
        <f>Q246+Q233+Q181+Q138+Q117+Q91+Q85+Q70+Q64+Q58+Q49+Q43</f>
        <v>0</v>
      </c>
      <c r="R249" s="133" t="e">
        <f>R246+R233+R181+R138+R117+R91+R85+R70+R64+R58+R49+R43</f>
        <v>#VALUE!</v>
      </c>
      <c r="V249" s="35"/>
      <c r="W249" s="32">
        <f>SUM(Q15:Q248)/2-Q249</f>
        <v>0</v>
      </c>
    </row>
    <row r="250" spans="1:23" x14ac:dyDescent="0.2">
      <c r="A250" s="285"/>
      <c r="B250" s="285"/>
      <c r="C250" s="285"/>
      <c r="D250" s="285"/>
      <c r="E250" s="285"/>
      <c r="F250" s="285"/>
      <c r="G250" s="285"/>
      <c r="H250" s="285"/>
      <c r="I250" s="285"/>
      <c r="J250" s="285"/>
      <c r="K250" s="285"/>
      <c r="L250" s="285"/>
      <c r="M250" s="285"/>
      <c r="N250" s="285"/>
      <c r="O250" s="285"/>
      <c r="P250" s="285"/>
      <c r="Q250" s="285"/>
      <c r="R250" s="285"/>
    </row>
    <row r="251" spans="1:23" s="19" customFormat="1" x14ac:dyDescent="0.2">
      <c r="A251" s="282"/>
      <c r="B251" s="282"/>
      <c r="C251" s="282"/>
      <c r="D251" s="282"/>
      <c r="E251" s="282"/>
      <c r="F251" s="282"/>
      <c r="G251" s="282"/>
      <c r="H251" s="282"/>
      <c r="I251" s="282"/>
      <c r="J251" s="282"/>
      <c r="K251" s="282"/>
      <c r="L251" s="282"/>
      <c r="M251" s="282"/>
      <c r="N251" s="282"/>
      <c r="O251" s="282"/>
      <c r="P251" s="282"/>
      <c r="Q251" s="282"/>
      <c r="R251" s="24"/>
    </row>
    <row r="252" spans="1:23" s="19" customFormat="1" x14ac:dyDescent="0.2">
      <c r="A252" s="282"/>
      <c r="B252" s="282"/>
      <c r="C252" s="282"/>
      <c r="D252" s="282"/>
      <c r="E252" s="282"/>
      <c r="F252" s="282"/>
      <c r="G252" s="282"/>
      <c r="H252" s="282"/>
      <c r="I252" s="282"/>
      <c r="J252" s="282"/>
      <c r="K252" s="282"/>
      <c r="L252" s="282"/>
      <c r="M252" s="282"/>
      <c r="N252" s="282"/>
      <c r="O252" s="282"/>
      <c r="P252" s="282"/>
      <c r="Q252" s="282"/>
      <c r="R252" s="24"/>
    </row>
    <row r="253" spans="1:23" s="19" customFormat="1" x14ac:dyDescent="0.2">
      <c r="A253" s="282"/>
      <c r="B253" s="282"/>
      <c r="C253" s="282"/>
      <c r="D253" s="282"/>
      <c r="E253" s="282"/>
      <c r="F253" s="282"/>
      <c r="G253" s="282"/>
      <c r="H253" s="282"/>
      <c r="I253" s="282"/>
      <c r="J253" s="282"/>
      <c r="K253" s="282"/>
      <c r="L253" s="282"/>
      <c r="M253" s="282"/>
      <c r="N253" s="282"/>
      <c r="O253" s="282"/>
      <c r="P253" s="282"/>
      <c r="Q253" s="282"/>
      <c r="R253" s="24"/>
    </row>
    <row r="254" spans="1:23" s="4" customFormat="1" x14ac:dyDescent="0.2">
      <c r="A254" s="170"/>
      <c r="B254" s="15"/>
      <c r="C254" s="15"/>
      <c r="D254" s="170"/>
      <c r="E254" s="170"/>
      <c r="F254" s="41"/>
      <c r="G254" s="41"/>
      <c r="H254" s="41"/>
      <c r="I254" s="41"/>
      <c r="J254" s="41"/>
      <c r="K254" s="41"/>
      <c r="L254" s="41"/>
      <c r="M254" s="41"/>
      <c r="N254" s="41"/>
      <c r="O254" s="41"/>
      <c r="P254" s="41"/>
      <c r="Q254" s="41"/>
      <c r="R254" s="41"/>
    </row>
    <row r="255" spans="1:23" s="4" customFormat="1" x14ac:dyDescent="0.2">
      <c r="A255" s="283" t="s">
        <v>442</v>
      </c>
      <c r="B255" s="283"/>
      <c r="C255" s="283"/>
      <c r="D255" s="283"/>
      <c r="E255" s="283"/>
      <c r="F255" s="283"/>
      <c r="G255" s="283"/>
      <c r="H255" s="283"/>
      <c r="I255" s="283"/>
      <c r="J255" s="283"/>
      <c r="K255" s="283"/>
      <c r="L255" s="283"/>
      <c r="M255" s="283"/>
      <c r="N255" s="283"/>
      <c r="O255" s="283"/>
      <c r="P255" s="283"/>
      <c r="Q255" s="283"/>
      <c r="R255" s="283"/>
    </row>
    <row r="256" spans="1:23" s="4" customFormat="1" x14ac:dyDescent="0.2">
      <c r="A256" s="279" t="s">
        <v>457</v>
      </c>
      <c r="B256" s="279"/>
      <c r="C256" s="279"/>
      <c r="D256" s="279"/>
      <c r="E256" s="279"/>
      <c r="F256" s="279"/>
      <c r="G256" s="279"/>
      <c r="H256" s="279"/>
      <c r="I256" s="279"/>
      <c r="J256" s="279"/>
      <c r="K256" s="279"/>
      <c r="L256" s="279"/>
      <c r="M256" s="279"/>
      <c r="N256" s="279"/>
      <c r="O256" s="279"/>
      <c r="P256" s="279"/>
      <c r="Q256" s="279"/>
      <c r="R256" s="279"/>
    </row>
    <row r="257" spans="1:18" s="4" customFormat="1" x14ac:dyDescent="0.2">
      <c r="A257" s="279"/>
      <c r="B257" s="279"/>
      <c r="C257" s="279"/>
      <c r="D257" s="279"/>
      <c r="E257" s="279"/>
      <c r="F257" s="279"/>
      <c r="G257" s="279"/>
      <c r="H257" s="279"/>
      <c r="I257" s="279"/>
      <c r="J257" s="279"/>
      <c r="K257" s="279"/>
      <c r="L257" s="279"/>
      <c r="M257" s="279"/>
      <c r="N257" s="279"/>
      <c r="O257" s="279"/>
      <c r="P257" s="279"/>
      <c r="Q257" s="279"/>
      <c r="R257" s="279"/>
    </row>
    <row r="258" spans="1:18" x14ac:dyDescent="0.2">
      <c r="A258" s="275"/>
      <c r="B258" s="275"/>
      <c r="C258" s="275"/>
      <c r="D258" s="275"/>
      <c r="E258" s="275"/>
      <c r="F258" s="275"/>
      <c r="G258" s="275"/>
      <c r="H258" s="275"/>
      <c r="I258" s="12"/>
      <c r="J258" s="12"/>
      <c r="K258" s="7"/>
      <c r="L258" s="7"/>
      <c r="M258" s="44"/>
      <c r="N258" s="45"/>
      <c r="O258" s="46"/>
      <c r="P258" s="46"/>
      <c r="Q258" s="46"/>
      <c r="R258" s="2"/>
    </row>
    <row r="259" spans="1:18" x14ac:dyDescent="0.2">
      <c r="A259" s="274"/>
      <c r="B259" s="274"/>
      <c r="C259" s="274"/>
      <c r="D259" s="274"/>
      <c r="E259" s="274"/>
      <c r="F259" s="274"/>
      <c r="G259" s="274"/>
      <c r="H259" s="274"/>
      <c r="I259" s="274"/>
      <c r="J259" s="274"/>
      <c r="K259" s="274"/>
      <c r="L259" s="274"/>
      <c r="M259" s="274"/>
      <c r="N259" s="274"/>
      <c r="O259" s="274"/>
      <c r="P259" s="274"/>
      <c r="Q259" s="274"/>
      <c r="R259" s="274"/>
    </row>
    <row r="260" spans="1:18" x14ac:dyDescent="0.2">
      <c r="A260" s="274"/>
      <c r="B260" s="274"/>
      <c r="C260" s="274"/>
      <c r="D260" s="274"/>
      <c r="E260" s="274"/>
      <c r="F260" s="274"/>
      <c r="G260" s="274"/>
      <c r="H260" s="274"/>
      <c r="I260" s="274"/>
      <c r="J260" s="274"/>
      <c r="K260" s="274"/>
      <c r="L260" s="274"/>
      <c r="M260" s="274"/>
      <c r="N260" s="274"/>
      <c r="O260" s="274"/>
      <c r="P260" s="274"/>
      <c r="Q260" s="274"/>
      <c r="R260" s="274"/>
    </row>
    <row r="261" spans="1:18" x14ac:dyDescent="0.2">
      <c r="A261" s="274"/>
      <c r="B261" s="274"/>
      <c r="C261" s="274"/>
      <c r="D261" s="274"/>
      <c r="E261" s="274"/>
      <c r="F261" s="274"/>
      <c r="G261" s="274"/>
      <c r="H261" s="274"/>
      <c r="I261" s="23"/>
      <c r="J261" s="23"/>
      <c r="K261" s="23"/>
      <c r="L261" s="23"/>
      <c r="M261" s="47"/>
      <c r="N261" s="23"/>
      <c r="O261" s="48"/>
      <c r="P261" s="48"/>
      <c r="Q261" s="48"/>
      <c r="R261" s="2"/>
    </row>
    <row r="262" spans="1:18" x14ac:dyDescent="0.2">
      <c r="A262" s="274"/>
      <c r="B262" s="274"/>
      <c r="C262" s="274"/>
      <c r="D262" s="274"/>
      <c r="E262" s="274"/>
      <c r="F262" s="274"/>
      <c r="G262" s="274"/>
      <c r="H262" s="274"/>
      <c r="I262" s="23"/>
      <c r="J262" s="23"/>
      <c r="K262" s="23"/>
      <c r="L262" s="23"/>
      <c r="M262" s="47"/>
      <c r="N262" s="23"/>
      <c r="O262" s="48"/>
      <c r="P262" s="48"/>
      <c r="Q262" s="48"/>
      <c r="R262" s="2"/>
    </row>
    <row r="263" spans="1:18" x14ac:dyDescent="0.2">
      <c r="A263" s="274"/>
      <c r="B263" s="274"/>
      <c r="C263" s="274"/>
      <c r="D263" s="274"/>
      <c r="E263" s="274"/>
      <c r="F263" s="274"/>
      <c r="G263" s="274"/>
      <c r="H263" s="274"/>
      <c r="I263" s="274"/>
      <c r="J263" s="274"/>
      <c r="K263" s="274"/>
      <c r="L263" s="274"/>
      <c r="M263" s="274"/>
      <c r="N263" s="274"/>
      <c r="O263" s="274"/>
      <c r="P263" s="274"/>
      <c r="Q263" s="274"/>
      <c r="R263" s="274"/>
    </row>
    <row r="264" spans="1:18" x14ac:dyDescent="0.2">
      <c r="A264" s="274"/>
      <c r="B264" s="274"/>
      <c r="C264" s="274"/>
      <c r="D264" s="274"/>
      <c r="E264" s="274"/>
      <c r="F264" s="274"/>
      <c r="G264" s="274"/>
      <c r="H264" s="274"/>
      <c r="I264" s="54"/>
      <c r="K264" s="12"/>
      <c r="M264" s="49"/>
      <c r="N264" s="50"/>
      <c r="O264" s="51"/>
      <c r="P264" s="51"/>
      <c r="Q264" s="51"/>
      <c r="R264" s="2"/>
    </row>
    <row r="265" spans="1:18" x14ac:dyDescent="0.2">
      <c r="A265" s="274"/>
      <c r="B265" s="274"/>
      <c r="C265" s="274"/>
      <c r="D265" s="274"/>
      <c r="E265" s="274"/>
      <c r="F265" s="274"/>
      <c r="G265" s="274"/>
      <c r="H265" s="274"/>
      <c r="I265" s="54"/>
      <c r="K265" s="12"/>
      <c r="M265" s="49"/>
      <c r="N265" s="50"/>
      <c r="O265" s="51"/>
      <c r="P265" s="51"/>
      <c r="Q265" s="51"/>
      <c r="R265" s="2"/>
    </row>
    <row r="266" spans="1:18" x14ac:dyDescent="0.2">
      <c r="A266" s="274"/>
      <c r="B266" s="274"/>
      <c r="C266" s="274"/>
      <c r="D266" s="274"/>
      <c r="E266" s="274"/>
      <c r="F266" s="274"/>
      <c r="G266" s="274"/>
      <c r="H266" s="274"/>
      <c r="I266" s="54"/>
      <c r="K266" s="12"/>
      <c r="M266" s="49"/>
      <c r="N266" s="50"/>
      <c r="O266" s="51"/>
      <c r="P266" s="51"/>
      <c r="Q266" s="51"/>
      <c r="R266" s="2"/>
    </row>
    <row r="267" spans="1:18" x14ac:dyDescent="0.2">
      <c r="A267" s="274"/>
      <c r="B267" s="274"/>
      <c r="C267" s="274"/>
      <c r="D267" s="274"/>
      <c r="E267" s="274"/>
      <c r="F267" s="274"/>
      <c r="G267" s="274"/>
      <c r="H267" s="274"/>
      <c r="K267" s="12"/>
      <c r="M267" s="49"/>
      <c r="N267" s="50"/>
      <c r="O267" s="51"/>
      <c r="P267" s="51"/>
      <c r="Q267" s="51"/>
      <c r="R267" s="2"/>
    </row>
    <row r="268" spans="1:18" x14ac:dyDescent="0.2">
      <c r="A268" s="274"/>
      <c r="B268" s="274"/>
      <c r="C268" s="274"/>
      <c r="D268" s="274"/>
      <c r="E268" s="274"/>
      <c r="F268" s="274"/>
      <c r="G268" s="274"/>
      <c r="H268" s="274"/>
      <c r="K268" s="12"/>
      <c r="M268" s="49"/>
      <c r="N268" s="50"/>
      <c r="O268" s="51"/>
      <c r="P268" s="51"/>
      <c r="Q268" s="51"/>
      <c r="R268" s="2"/>
    </row>
    <row r="269" spans="1:18" x14ac:dyDescent="0.2">
      <c r="A269" s="273"/>
      <c r="B269" s="273"/>
      <c r="C269" s="273"/>
      <c r="D269" s="273"/>
      <c r="E269" s="273"/>
      <c r="F269" s="273"/>
      <c r="G269" s="273"/>
      <c r="H269" s="273"/>
      <c r="I269" s="273"/>
      <c r="J269" s="273"/>
      <c r="K269" s="273"/>
      <c r="L269" s="273"/>
      <c r="M269" s="273"/>
      <c r="N269" s="273"/>
      <c r="O269" s="273"/>
      <c r="P269" s="273"/>
      <c r="Q269" s="273"/>
      <c r="R269" s="273"/>
    </row>
    <row r="270" spans="1:18" s="19" customFormat="1" x14ac:dyDescent="0.2">
      <c r="A270" s="134"/>
      <c r="B270" s="55"/>
      <c r="C270" s="25"/>
      <c r="D270" s="135"/>
      <c r="E270" s="136"/>
      <c r="F270" s="136"/>
      <c r="G270" s="135"/>
      <c r="H270" s="135"/>
      <c r="I270" s="135"/>
      <c r="J270" s="135"/>
      <c r="K270" s="24"/>
      <c r="L270" s="24"/>
      <c r="M270" s="24"/>
      <c r="N270" s="24"/>
      <c r="O270" s="30"/>
      <c r="P270" s="30"/>
      <c r="Q270" s="30"/>
      <c r="R270" s="24"/>
    </row>
    <row r="271" spans="1:18" s="19" customFormat="1" x14ac:dyDescent="0.2">
      <c r="A271" s="134"/>
      <c r="B271" s="55"/>
      <c r="C271" s="25"/>
      <c r="D271" s="135"/>
      <c r="E271" s="136"/>
      <c r="F271" s="136"/>
      <c r="G271" s="135"/>
      <c r="H271" s="135"/>
      <c r="I271" s="135"/>
      <c r="J271" s="135"/>
      <c r="K271" s="24"/>
      <c r="L271" s="24"/>
      <c r="M271" s="24"/>
      <c r="N271" s="24"/>
      <c r="O271" s="30"/>
      <c r="P271" s="30"/>
      <c r="Q271" s="30"/>
      <c r="R271" s="24"/>
    </row>
    <row r="272" spans="1:18" s="19" customFormat="1" x14ac:dyDescent="0.2">
      <c r="A272" s="18"/>
      <c r="B272" s="26"/>
      <c r="C272" s="27"/>
      <c r="D272" s="28"/>
      <c r="E272" s="53"/>
      <c r="F272" s="53"/>
      <c r="G272" s="28"/>
      <c r="H272" s="28"/>
      <c r="I272" s="28"/>
      <c r="J272" s="28"/>
      <c r="O272" s="31"/>
      <c r="P272" s="31"/>
      <c r="Q272" s="31"/>
    </row>
  </sheetData>
  <sheetProtection selectLockedCells="1" selectUnlockedCells="1"/>
  <customSheetViews>
    <customSheetView guid="{22928E0E-BAA1-4B97-B679-34A51F8F2EB7}" scale="85" showPageBreaks="1" showGridLines="0" fitToPage="1" showAutoFilter="1" view="pageBreakPreview" topLeftCell="A363">
      <selection activeCell="D381" sqref="D381"/>
      <pageMargins left="0.19685039370078741" right="0.19685039370078741" top="0.98425196850393704" bottom="0.59055118110236227" header="0.39370078740157483" footer="0.19685039370078741"/>
      <printOptions horizontalCentered="1"/>
      <pageSetup paperSize="9" scale="36" firstPageNumber="0" fitToHeight="0" orientation="landscape" r:id="rId1"/>
      <headerFooter alignWithMargins="0">
        <oddFooter>&amp;L
&amp;C&amp;A&amp;RPágina &amp;P de &amp;N</oddFooter>
      </headerFooter>
      <autoFilter ref="B1:W1"/>
    </customSheetView>
    <customSheetView guid="{12DD8A99-352E-4A09-939D-3A48FB1917F5}" scale="71" showPageBreaks="1" showGridLines="0" fitToPage="1" printArea="1" showAutoFilter="1" hiddenColumns="1" view="pageBreakPreview" topLeftCell="A28">
      <selection activeCell="D505" sqref="D505"/>
      <rowBreaks count="63" manualBreakCount="63">
        <brk id="69" max="15" man="1"/>
        <brk id="72" max="15" man="1"/>
        <brk id="98" max="15" man="1"/>
        <brk id="125" max="15" man="1"/>
        <brk id="149" max="15" man="1"/>
        <brk id="162" max="15" man="1"/>
        <brk id="174" max="15" man="1"/>
        <brk id="193" max="15" man="1"/>
        <brk id="198" max="15" man="1"/>
        <brk id="210" max="15" man="1"/>
        <brk id="224" max="15" man="1"/>
        <brk id="238" max="15" man="1"/>
        <brk id="252" max="15" man="1"/>
        <brk id="267" max="15" man="1"/>
        <brk id="290" max="15" man="1"/>
        <brk id="309" max="15" man="1"/>
        <brk id="324" max="15" man="1"/>
        <brk id="336" max="15" man="1"/>
        <brk id="358" max="15" man="1"/>
        <brk id="377" max="15" man="1"/>
        <brk id="390" max="15" man="1"/>
        <brk id="405" max="15" man="1"/>
        <brk id="411" max="15" man="1"/>
        <brk id="437" max="15" man="1"/>
        <brk id="438" max="15" man="1"/>
        <brk id="465" max="15" man="1"/>
        <brk id="492" max="15" man="1"/>
        <brk id="525" max="15" man="1"/>
        <brk id="558" max="15" man="1"/>
        <brk id="591" max="15" man="1"/>
        <brk id="630" max="15" man="1"/>
        <brk id="667" max="15" man="1"/>
        <brk id="693" max="15" man="1"/>
        <brk id="714" max="15" man="1"/>
        <brk id="736" max="15" man="1"/>
        <brk id="770" max="15" man="1"/>
        <brk id="801" max="15" man="1"/>
        <brk id="830" max="15" man="1"/>
        <brk id="847" max="15" man="1"/>
        <brk id="881" max="15" man="1"/>
        <brk id="932" max="15" man="1"/>
        <brk id="995" max="15" man="1"/>
        <brk id="1054" max="15" man="1"/>
        <brk id="1096" max="15" man="1"/>
        <brk id="1122" max="15" man="1"/>
        <brk id="1147" max="15" man="1"/>
        <brk id="1175" max="15" man="1"/>
        <brk id="1203" max="15" man="1"/>
        <brk id="1225" max="15" man="1"/>
        <brk id="1241" max="15" man="1"/>
        <brk id="1255" max="15" man="1"/>
        <brk id="1278" max="15" man="1"/>
        <brk id="1304" max="15" man="1"/>
        <brk id="1325" max="15" man="1"/>
        <brk id="1351" max="15" man="1"/>
        <brk id="1371" max="15" man="1"/>
        <brk id="1400" max="15" man="1"/>
        <brk id="1419" max="15" man="1"/>
        <brk id="1450" max="15" man="1"/>
        <brk id="1477" max="15" man="1"/>
        <brk id="1498" max="15" man="1"/>
        <brk id="1541" max="15" man="1"/>
        <brk id="1566" max="15" man="1"/>
      </rowBreaks>
      <pageMargins left="0.19685039370078741" right="0.19685039370078741" top="0.98425196850393704" bottom="0.39370078740157483" header="0.39370078740157483" footer="0.19685039370078741"/>
      <printOptions horizontalCentered="1"/>
      <pageSetup paperSize="9" scale="48" firstPageNumber="0" fitToHeight="0" orientation="landscape" horizontalDpi="300" verticalDpi="300" r:id="rId2"/>
      <headerFooter alignWithMargins="0">
        <oddFooter>Página &amp;P de &amp;N</oddFooter>
      </headerFooter>
      <autoFilter ref="B1:U1"/>
    </customSheetView>
    <customSheetView guid="{2A5529D8-6967-4BD2-8135-E24F233314F2}" scale="85" showPageBreaks="1" showGridLines="0" fitToPage="1" printArea="1" showAutoFilter="1" hiddenColumns="1" view="pageBreakPreview" topLeftCell="C1423">
      <selection activeCell="F1460" sqref="F1460"/>
      <rowBreaks count="66" manualBreakCount="66">
        <brk id="72" max="15" man="1"/>
        <brk id="125" max="15" man="1"/>
        <brk id="149" max="15" man="1"/>
        <brk id="171" max="15" man="1"/>
        <brk id="173" max="15" man="1"/>
        <brk id="185" max="15" man="1"/>
        <brk id="197" max="15" man="1"/>
        <brk id="213" max="15" man="1"/>
        <brk id="228" max="15" man="1"/>
        <brk id="236" max="15" man="1"/>
        <brk id="255" max="15" man="1"/>
        <brk id="282" max="15" man="1"/>
        <brk id="304" max="15" man="1"/>
        <brk id="331" max="15" man="1"/>
        <brk id="338" max="15" man="1"/>
        <brk id="359" max="15" man="1"/>
        <brk id="384" max="15" man="1"/>
        <brk id="388" max="15" man="1"/>
        <brk id="415" max="15" man="1"/>
        <brk id="445" max="15" man="1"/>
        <brk id="475" max="15" man="1"/>
        <brk id="481" max="15" man="1"/>
        <brk id="511" max="15" man="1"/>
        <brk id="545" max="15" man="1"/>
        <brk id="571" max="15" man="1"/>
        <brk id="593" max="15" man="1"/>
        <brk id="613" max="15" man="1"/>
        <brk id="624" max="15" man="1"/>
        <brk id="650" max="15" man="1"/>
        <brk id="669" max="15" man="1"/>
        <brk id="695" max="15" man="1"/>
        <brk id="723" max="15" man="1"/>
        <brk id="729" max="15" man="1"/>
        <brk id="758" max="15" man="1"/>
        <brk id="788" max="15" man="1"/>
        <brk id="807" max="15" man="1"/>
        <brk id="837" max="15" man="1"/>
        <brk id="874" max="15" man="1"/>
        <brk id="920" max="15" man="1"/>
        <brk id="959" max="15" man="1"/>
        <brk id="982" max="15" man="1"/>
        <brk id="1011" max="15" man="1"/>
        <brk id="1013" max="15" man="1"/>
        <brk id="1040" max="15" man="1"/>
        <brk id="1065" max="15" man="1"/>
        <brk id="1083" max="15" man="1"/>
        <brk id="1098" max="15" man="1"/>
        <brk id="1117" max="15" man="1"/>
        <brk id="1132" max="15" man="1"/>
        <brk id="1143" max="15" man="1"/>
        <brk id="1165" max="15" man="1"/>
        <brk id="1166" max="15" man="1"/>
        <brk id="1193" max="15" man="1"/>
        <brk id="1196" max="15" man="1"/>
        <brk id="1217" max="15" man="1"/>
        <brk id="1244" max="15" man="1"/>
        <brk id="1245" max="15" man="1"/>
        <brk id="1266" max="15" man="1"/>
        <brk id="1294" max="15" man="1"/>
        <brk id="1298" max="15" man="1"/>
        <brk id="1322" max="15" man="1"/>
        <brk id="1343" max="15" man="1"/>
        <brk id="1368" max="15" man="1"/>
        <brk id="1389" max="15" man="1"/>
        <brk id="1393" max="15" man="1"/>
        <brk id="1436" max="15" man="1"/>
      </rowBreaks>
      <pageMargins left="0.19685039370078741" right="0.19685039370078741" top="0.98425196850393704" bottom="0.39370078740157483" header="0.39370078740157483" footer="0.19685039370078741"/>
      <printOptions horizontalCentered="1"/>
      <pageSetup paperSize="9" scale="44" firstPageNumber="0" fitToHeight="0" orientation="landscape" horizontalDpi="300" verticalDpi="300" r:id="rId3"/>
      <headerFooter alignWithMargins="0">
        <oddFooter>Página &amp;P de &amp;N</oddFooter>
      </headerFooter>
      <autoFilter ref="B1:V1"/>
    </customSheetView>
    <customSheetView guid="{A75F3371-BB5E-4A40-94FF-7E9CEEDF5333}" scale="85" showPageBreaks="1" showGridLines="0" fitToPage="1" view="pageBreakPreview" topLeftCell="A602">
      <selection activeCell="D625" sqref="D625"/>
      <rowBreaks count="13" manualBreakCount="13">
        <brk id="79" max="15" man="1"/>
        <brk id="137" max="15" man="1"/>
        <brk id="182" max="15" man="1"/>
        <brk id="253" max="26" man="1"/>
        <brk id="289" max="15" man="1"/>
        <brk id="352" max="15" man="1"/>
        <brk id="388" max="15" man="1"/>
        <brk id="439" max="15" man="1"/>
        <brk id="500" max="15" man="1"/>
        <brk id="530" max="15" man="1"/>
        <brk id="582" max="26" man="1"/>
        <brk id="588" max="15" man="1"/>
        <brk id="667" max="15" man="1"/>
      </rowBreaks>
      <pageMargins left="0.19685039370078741" right="0.19685039370078741" top="0.78740157480314965" bottom="0.39370078740157483" header="0.39370078740157483" footer="0.19685039370078741"/>
      <printOptions horizontalCentered="1"/>
      <pageSetup paperSize="9" scale="32" firstPageNumber="0" fitToHeight="0" orientation="landscape" horizontalDpi="300" verticalDpi="300" r:id="rId4"/>
      <headerFooter alignWithMargins="0">
        <oddFooter>Página &amp;P de &amp;N</oddFooter>
      </headerFooter>
    </customSheetView>
    <customSheetView guid="{FD6278EA-05DB-49F7-AA3D-4F01C63C05B2}" scale="85" showPageBreaks="1" showGridLines="0" fitToPage="1" view="pageBreakPreview" topLeftCell="C502">
      <selection activeCell="D516" sqref="D516"/>
      <rowBreaks count="12" manualBreakCount="12">
        <brk id="79" max="15" man="1"/>
        <brk id="137" max="15" man="1"/>
        <brk id="182" max="15" man="1"/>
        <brk id="253" max="26" man="1"/>
        <brk id="289" max="15" man="1"/>
        <brk id="352" max="15" man="1"/>
        <brk id="388" max="15" man="1"/>
        <brk id="439" max="15" man="1"/>
        <brk id="500" max="15" man="1"/>
        <brk id="532" max="15" man="1"/>
        <brk id="590" max="15" man="1"/>
        <brk id="669" max="15" man="1"/>
      </rowBreaks>
      <pageMargins left="0.19685039370078741" right="0.19685039370078741" top="0.78740157480314965" bottom="0.39370078740157483" header="0.39370078740157483" footer="0.19685039370078741"/>
      <printOptions horizontalCentered="1"/>
      <pageSetup paperSize="9" scale="32" firstPageNumber="0" fitToHeight="0" orientation="landscape" horizontalDpi="300" verticalDpi="300" r:id="rId5"/>
      <headerFooter alignWithMargins="0">
        <oddFooter>Página &amp;P de &amp;N</oddFooter>
      </headerFooter>
    </customSheetView>
    <customSheetView guid="{65F61DB6-B65F-4F48-B995-2517617B8829}" scale="80" showPageBreaks="1" showGridLines="0" fitToPage="1" printArea="1" hiddenColumns="1" view="pageBreakPreview" topLeftCell="A486">
      <selection activeCell="D476" sqref="D476"/>
      <rowBreaks count="16" manualBreakCount="16">
        <brk id="71" max="15" man="1"/>
        <brk id="95" max="15" man="1"/>
        <brk id="107" max="15" man="1"/>
        <brk id="160" max="15" man="1"/>
        <brk id="206" max="15" man="1"/>
        <brk id="253" max="15" man="1"/>
        <brk id="297" max="15" man="1"/>
        <brk id="351" max="15" man="1"/>
        <brk id="387" max="15" man="1"/>
        <brk id="438" max="15" man="1"/>
        <brk id="478" max="15" man="1"/>
        <brk id="497" max="15" man="1"/>
        <brk id="553" max="15" man="1"/>
        <brk id="591" max="15" man="1"/>
        <brk id="639" max="15" man="1"/>
        <brk id="697" max="15" man="1"/>
      </rowBreaks>
      <pageMargins left="0.19685039370078741" right="0.19685039370078741" top="0.78740157480314965" bottom="0.39370078740157483" header="0.39370078740157483" footer="0.19685039370078741"/>
      <printOptions horizontalCentered="1"/>
      <pageSetup paperSize="9" scale="52" firstPageNumber="0" fitToHeight="0" orientation="landscape" horizontalDpi="300" verticalDpi="300" r:id="rId6"/>
      <headerFooter alignWithMargins="0">
        <oddFooter>Página &amp;P de &amp;N</oddFooter>
      </headerFooter>
    </customSheetView>
    <customSheetView guid="{B2080E21-92C2-4699-A54C-E1FFAF71A40D}" scale="85" showPageBreaks="1" fitToPage="1" printArea="1" showAutoFilter="1">
      <pane ySplit="13" topLeftCell="A14" activePane="bottomLeft" state="frozen"/>
      <selection pane="bottomLeft" activeCell="A25" sqref="A25"/>
      <rowBreaks count="10" manualBreakCount="10">
        <brk id="55" max="16383" man="1"/>
        <brk id="123" max="16383" man="1"/>
        <brk id="271" max="16383" man="1"/>
        <brk id="295" max="16383" man="1"/>
        <brk id="452" max="16383" man="1"/>
        <brk id="794" max="16383" man="1"/>
        <brk id="842" max="16383" man="1"/>
        <brk id="1205" max="16383" man="1"/>
        <brk id="1234" max="16383" man="1"/>
        <brk id="1494" max="16383" man="1"/>
      </rowBreaks>
      <pageMargins left="0.39370078740157483" right="0.39370078740157483" top="0.39370078740157483" bottom="0.39370078740157483" header="0.39370078740157483" footer="0.19685039370078741"/>
      <printOptions horizontalCentered="1"/>
      <pageSetup paperSize="9" scale="48" firstPageNumber="0" fitToHeight="34" orientation="landscape" horizontalDpi="300" verticalDpi="300" r:id="rId7"/>
      <headerFooter alignWithMargins="0">
        <oddFooter>&amp;R&amp;"Arial,Negrito"Página  &amp;P/&amp;N</oddFooter>
      </headerFooter>
      <autoFilter ref="B1:Q1"/>
    </customSheetView>
    <customSheetView guid="{28CFA675-8398-42D2-BE93-1CF49C3ADE43}" showPageBreaks="1" fitToPage="1" printArea="1" showAutoFilter="1" hiddenColumns="1">
      <pane ySplit="13" topLeftCell="A1329" activePane="bottomLeft" state="frozen"/>
      <selection pane="bottomLeft" activeCell="H1207" sqref="H1207"/>
      <rowBreaks count="10" manualBreakCount="10">
        <brk id="92" max="16383" man="1"/>
        <brk id="161" max="16383" man="1"/>
        <brk id="318" max="16383" man="1"/>
        <brk id="358" max="16383" man="1"/>
        <brk id="522" max="16383" man="1"/>
        <brk id="857" max="16383" man="1"/>
        <brk id="900" max="16383" man="1"/>
        <brk id="1317" max="16383" man="1"/>
        <brk id="1346" max="16383" man="1"/>
        <brk id="1754" max="16383" man="1"/>
      </rowBreaks>
      <pageMargins left="0.39370078740157483" right="0.39370078740157483" top="0.39370078740157483" bottom="0.39370078740157483" header="0.39370078740157483" footer="0.19685039370078741"/>
      <printOptions horizontalCentered="1"/>
      <pageSetup paperSize="9" scale="52" firstPageNumber="0" fitToHeight="34" orientation="landscape" horizontalDpi="300" verticalDpi="300" r:id="rId8"/>
      <headerFooter alignWithMargins="0">
        <oddFooter>&amp;R&amp;"Arial,Negrito"Página  &amp;P/&amp;N</oddFooter>
      </headerFooter>
      <autoFilter ref="B1:Q1"/>
    </customSheetView>
    <customSheetView guid="{B4329FBB-8E30-46E3-80DB-C34122BD9246}" scale="85" showPageBreaks="1" fitToPage="1" topLeftCell="A2761">
      <selection activeCell="C2778" sqref="C2778:D2778"/>
      <rowBreaks count="75" manualBreakCount="75">
        <brk id="91" max="16383" man="1"/>
        <brk id="93" min="1" max="24" man="1"/>
        <brk id="160" max="16383" man="1"/>
        <brk id="162" min="1" max="24" man="1"/>
        <brk id="221" min="1" max="24" man="1"/>
        <brk id="269" min="1" max="24" man="1"/>
        <brk id="317" max="16383" man="1"/>
        <brk id="319" min="1" max="24" man="1"/>
        <brk id="357" max="16383" man="1"/>
        <brk id="361" min="1" max="24" man="1"/>
        <brk id="404" min="1" max="24" man="1"/>
        <brk id="458" min="1" max="24" man="1"/>
        <brk id="513" max="16383" man="1"/>
        <brk id="515" min="1" max="24" man="1"/>
        <brk id="595" min="1" max="24" man="1"/>
        <brk id="671" min="1" max="24" man="1"/>
        <brk id="732" max="16383" man="1"/>
        <brk id="775" min="1" max="24" man="1"/>
        <brk id="863" max="16383" man="1"/>
        <brk id="867" max="16383" man="1"/>
        <brk id="868" min="1" max="24" man="1"/>
        <brk id="885" min="1" max="24" man="1"/>
        <brk id="919" max="16383" man="1"/>
        <brk id="929" min="1" max="24" man="1"/>
        <brk id="970" min="1" max="24" man="1"/>
        <brk id="1017" max="16383" man="1"/>
        <brk id="1061" min="1" max="24" man="1"/>
        <brk id="1090" max="16383" man="1"/>
        <brk id="1095" max="16383" man="1"/>
        <brk id="1131" max="16383" man="1"/>
        <brk id="1152" max="16383" man="1"/>
        <brk id="1224" max="16383" man="1"/>
        <brk id="1241" max="16383" man="1"/>
        <brk id="1300" max="16383" man="1"/>
        <brk id="1306" min="1" max="24" man="1"/>
        <brk id="1367" max="16383" man="1"/>
        <brk id="1369" min="1" max="24" man="1"/>
        <brk id="1413" min="1" max="24" man="1"/>
        <brk id="1466" min="1" max="24" man="1"/>
        <brk id="1499" min="1" max="24" man="1"/>
        <brk id="1529" max="16383" man="1"/>
        <brk id="1535" min="1" max="24" man="1"/>
        <brk id="1578" max="16383" man="1"/>
        <brk id="1583" min="1" max="24" man="1"/>
        <brk id="1643" max="16383" man="1"/>
        <brk id="1651" max="16383" man="1"/>
        <brk id="1687" min="1" max="24" man="1"/>
        <brk id="1745" max="16383" man="1"/>
        <brk id="1777" max="16383" man="1"/>
        <brk id="1788" min="1" max="24" man="1"/>
        <brk id="1839" max="16383" man="1"/>
        <brk id="1853" min="1" max="24" man="1"/>
        <brk id="1942" max="16383" man="1"/>
        <brk id="1953" min="1" max="24" man="1"/>
        <brk id="2038" max="16383" man="1"/>
        <brk id="2042" min="1" max="24" man="1"/>
        <brk id="2112" max="16383" man="1"/>
        <brk id="2175" min="1" max="24" man="1"/>
        <brk id="2269" max="16383" man="1"/>
        <brk id="2273" min="1" max="24" man="1"/>
        <brk id="2347" max="16383" man="1"/>
        <brk id="2363" min="1" max="24" man="1"/>
        <brk id="2453" max="16383" man="1"/>
        <brk id="2458" max="16383" man="1"/>
        <brk id="2526" max="16383" man="1"/>
        <brk id="2531" max="16383" man="1"/>
        <brk id="2541" max="16383" man="1"/>
        <brk id="2559" min="1" max="24" man="1"/>
        <brk id="2645" max="16383" man="1"/>
        <brk id="2652" min="1" max="24" man="1"/>
        <brk id="2717" max="16383" man="1"/>
        <brk id="2719" max="16383" man="1"/>
        <brk id="2757" min="1" max="24" man="1"/>
        <brk id="2846" max="16383" man="1"/>
        <brk id="2848" max="16383" man="1"/>
      </rowBreaks>
      <pageMargins left="0.39370078740157483" right="0.39370078740157483" top="0.98425196850393704" bottom="0.39370078740157483" header="0.51181102362204722" footer="0.19685039370078741"/>
      <printOptions horizontalCentered="1"/>
      <pageSetup paperSize="9" scale="40" firstPageNumber="0" fitToHeight="0" orientation="landscape" horizontalDpi="300" verticalDpi="300" r:id="rId9"/>
      <headerFooter alignWithMargins="0">
        <oddFooter>&amp;RPág &amp;P</oddFooter>
      </headerFooter>
    </customSheetView>
    <customSheetView guid="{9001FA84-23A5-4EB9-B4FA-ABE9C742B7B8}" scale="85" fitToPage="1" topLeftCell="A2322">
      <selection activeCell="A2333" sqref="A2333"/>
      <rowBreaks count="53" manualBreakCount="53">
        <brk id="91" max="16383" man="1"/>
        <brk id="93" min="1" max="24" man="1"/>
        <brk id="160" max="16383" man="1"/>
        <brk id="162" min="1" max="24" man="1"/>
        <brk id="221" min="1" max="24" man="1"/>
        <brk id="269" min="1" max="24" man="1"/>
        <brk id="317" max="16383" man="1"/>
        <brk id="319" min="1" max="24" man="1"/>
        <brk id="357" max="16383" man="1"/>
        <brk id="361" min="1" max="24" man="1"/>
        <brk id="404" min="1" max="24" man="1"/>
        <brk id="458" min="1" max="24" man="1"/>
        <brk id="513" max="16383" man="1"/>
        <brk id="515" min="1" max="24" man="1"/>
        <brk id="595" min="1" max="24" man="1"/>
        <brk id="671" min="1" max="24" man="1"/>
        <brk id="732" max="16383" man="1"/>
        <brk id="775" min="1" max="24" man="1"/>
        <brk id="863" max="16383" man="1"/>
        <brk id="867" max="16383" man="1"/>
        <brk id="868" min="1" max="24" man="1"/>
        <brk id="885" min="1" max="24" man="1"/>
        <brk id="919" max="16383" man="1"/>
        <brk id="929" min="1" max="24" man="1"/>
        <brk id="970" min="1" max="24" man="1"/>
        <brk id="1017" max="16383" man="1"/>
        <brk id="1061" min="1" max="24" man="1"/>
        <brk id="1095" max="16383" man="1"/>
        <brk id="1152" max="16383" man="1"/>
        <brk id="1241" max="16383" man="1"/>
        <brk id="1306" min="1" max="24" man="1"/>
        <brk id="1367" max="16383" man="1"/>
        <brk id="1369" min="1" max="24" man="1"/>
        <brk id="1413" min="1" max="24" man="1"/>
        <brk id="1466" min="1" max="24" man="1"/>
        <brk id="1499" min="1" max="24" man="1"/>
        <brk id="1529" max="16383" man="1"/>
        <brk id="1535" min="1" max="24" man="1"/>
        <brk id="1578" max="16383" man="1"/>
        <brk id="1583" min="1" max="24" man="1"/>
        <brk id="1651" max="16383" man="1"/>
        <brk id="1687" min="1" max="24" man="1"/>
        <brk id="1788" min="1" max="24" man="1"/>
        <brk id="1853" min="1" max="24" man="1"/>
        <brk id="1942" max="16383" man="1"/>
        <brk id="1953" min="1" max="24" man="1"/>
        <brk id="2038" max="16383" man="1"/>
        <brk id="2042" min="1" max="24" man="1"/>
        <brk id="2175" min="1" max="24" man="1"/>
        <brk id="2269" max="16383" man="1"/>
        <brk id="2273" min="1" max="24" man="1"/>
        <brk id="2416" min="1" max="24" man="1"/>
        <brk id="2631" min="1" max="24" man="1"/>
      </rowBreaks>
      <pageMargins left="0.39370078740157483" right="0.39370078740157483" top="0.98425196850393704" bottom="0.39370078740157483" header="0.51181102362204722" footer="0.19685039370078741"/>
      <printOptions horizontalCentered="1"/>
      <pageSetup paperSize="9" scale="40" firstPageNumber="0" fitToHeight="0" orientation="landscape" horizontalDpi="300" verticalDpi="300" r:id="rId10"/>
      <headerFooter alignWithMargins="0">
        <oddFooter>&amp;RPág &amp;P</oddFooter>
      </headerFooter>
    </customSheetView>
    <customSheetView guid="{F073F750-3167-4A73-96DA-EB2D9516154B}" scale="85" fitToPage="1" topLeftCell="B2317">
      <selection activeCell="A1158" sqref="A1158:IV1158"/>
      <rowBreaks count="56" manualBreakCount="56">
        <brk id="93" min="1" max="24" man="1"/>
        <brk id="160" max="16383" man="1"/>
        <brk id="162" min="1" max="24" man="1"/>
        <brk id="221" min="1" max="24" man="1"/>
        <brk id="268" min="1" max="24" man="1"/>
        <brk id="316" max="16383" man="1"/>
        <brk id="318" min="1" max="24" man="1"/>
        <brk id="356" max="16383" man="1"/>
        <brk id="360" min="1" max="24" man="1"/>
        <brk id="403" min="1" max="24" man="1"/>
        <brk id="468" min="1" max="24" man="1"/>
        <brk id="525" min="1" max="24" man="1"/>
        <brk id="690" min="1" max="24" man="1"/>
        <brk id="806" min="1" max="24" man="1"/>
        <brk id="938" min="1" max="24" man="1"/>
        <brk id="1030" max="16383" man="1"/>
        <brk id="1031" min="1" max="24" man="1"/>
        <brk id="1048" min="1" max="24" man="1"/>
        <brk id="1082" max="16383" man="1"/>
        <brk id="1092" min="1" max="24" man="1"/>
        <brk id="1133" min="1" max="24" man="1"/>
        <brk id="1181" max="16383" man="1"/>
        <brk id="1205" min="1" max="24" man="1"/>
        <brk id="1293" max="16383" man="1"/>
        <brk id="1294" max="16383" man="1"/>
        <brk id="1349" min="1" max="24" man="1"/>
        <brk id="1390" max="16383" man="1"/>
        <brk id="1401" min="1" max="24" man="1"/>
        <brk id="1456" min="1" max="24" man="1"/>
        <brk id="1517" max="16383" man="1"/>
        <brk id="1519" min="1" max="24" man="1"/>
        <brk id="1563" min="1" max="24" man="1"/>
        <brk id="1616" min="1" max="24" man="1"/>
        <brk id="1649" min="1" max="24" man="1"/>
        <brk id="1679" max="16383" man="1"/>
        <brk id="1685" min="1" max="24" man="1"/>
        <brk id="1728" max="16383" man="1"/>
        <brk id="1733" min="1" max="24" man="1"/>
        <brk id="1801" max="16383" man="1"/>
        <brk id="1837" min="1" max="24" man="1"/>
        <brk id="1938" min="1" max="24" man="1"/>
        <brk id="2003" min="1" max="24" man="1"/>
        <brk id="2092" max="16383" man="1"/>
        <brk id="2103" min="1" max="24" man="1"/>
        <brk id="2188" max="16383" man="1"/>
        <brk id="2192" min="1" max="24" man="1"/>
        <brk id="2275" min="1" max="24" man="1"/>
        <brk id="2383" max="16383" man="1"/>
        <brk id="2387" min="1" max="24" man="1"/>
        <brk id="2482" min="1" max="24" man="1"/>
        <brk id="2577" max="16383" man="1"/>
        <brk id="2662" max="16383" man="1"/>
        <brk id="2673" min="1" max="24" man="1"/>
        <brk id="2759" max="16383" man="1"/>
        <brk id="2766" min="1" max="24" man="1"/>
        <brk id="2871" min="1" max="24" man="1"/>
      </rowBreaks>
      <pageMargins left="0.39370078740157483" right="0.39370078740157483" top="0.98425196850393704" bottom="0.39370078740157483" header="0.51181102362204722" footer="0.19685039370078741"/>
      <printOptions horizontalCentered="1"/>
      <pageSetup paperSize="9" scale="38" firstPageNumber="0" fitToHeight="0" orientation="landscape" horizontalDpi="300" verticalDpi="300" r:id="rId11"/>
      <headerFooter alignWithMargins="0">
        <oddFooter>&amp;RPág &amp;P</oddFooter>
      </headerFooter>
    </customSheetView>
    <customSheetView guid="{ED0674E4-D6CC-4131-A835-B38CEC8E1883}" scale="85" fitToPage="1" topLeftCell="A145">
      <selection activeCell="K207" sqref="K207"/>
      <pageMargins left="0.39370078740157483" right="0.39370078740157483" top="0.98425196850393704" bottom="0.39370078740157483" header="0.51181102362204722" footer="0.19685039370078741"/>
      <printOptions horizontalCentered="1"/>
      <pageSetup paperSize="9" scale="51" firstPageNumber="0" fitToHeight="0" orientation="landscape" horizontalDpi="300" verticalDpi="300" r:id="rId12"/>
      <headerFooter alignWithMargins="0">
        <oddFooter>&amp;RPág &amp;P</oddFooter>
      </headerFooter>
    </customSheetView>
    <customSheetView guid="{66C747DE-74BC-479A-9E8A-F03789C325BF}" scale="60" showPageBreaks="1" fitToPage="1" printArea="1" hiddenColumns="1" view="pageBreakPreview">
      <selection activeCell="H25" sqref="H25"/>
      <pageMargins left="0.39370078740157483" right="0.39370078740157483" top="0.98425196850393704" bottom="0.39370078740157483" header="0.51181102362204722" footer="0.19685039370078741"/>
      <printOptions horizontalCentered="1"/>
      <pageSetup paperSize="9" scale="51" firstPageNumber="0" fitToHeight="0" orientation="landscape" horizontalDpi="300" verticalDpi="300" r:id="rId13"/>
      <headerFooter alignWithMargins="0">
        <oddFooter>&amp;RPág &amp;P</oddFooter>
      </headerFooter>
    </customSheetView>
    <customSheetView guid="{E831E57B-F8E7-412E-87CA-84FAAD8F7204}" showPageBreaks="1" fitToPage="1" printArea="1" topLeftCell="A229">
      <selection activeCell="A266" sqref="A266:K266"/>
      <pageMargins left="0.39370078740157483" right="0.39370078740157483" top="0.98425196850393704" bottom="0.39370078740157483" header="0.51181102362204722" footer="0.19685039370078741"/>
      <printOptions horizontalCentered="1"/>
      <pageSetup paperSize="9" scale="55" firstPageNumber="0" fitToHeight="0" orientation="landscape" horizontalDpi="300" verticalDpi="300" r:id="rId14"/>
      <headerFooter alignWithMargins="0">
        <oddFooter>&amp;RPág &amp;P</oddFooter>
      </headerFooter>
    </customSheetView>
    <customSheetView guid="{837FDDAD-02B6-476E-A8FC-DACE384B0730}" scale="110" showPageBreaks="1" fitToPage="1" printArea="1">
      <selection sqref="A1:E9"/>
      <pageMargins left="0.39370078740157483" right="0.39370078740157483" top="0.98425196850393704" bottom="0.39370078740157483" header="0.51181102362204722" footer="0.19685039370078741"/>
      <printOptions horizontalCentered="1"/>
      <pageSetup paperSize="9" scale="55" firstPageNumber="0" fitToHeight="0" orientation="landscape" horizontalDpi="300" verticalDpi="300" r:id="rId15"/>
      <headerFooter alignWithMargins="0">
        <oddFooter>&amp;RPág &amp;P</oddFooter>
      </headerFooter>
    </customSheetView>
    <customSheetView guid="{9656E17F-EFA9-4EE6-8719-6FA72075AB59}" fitToPage="1" printArea="1" topLeftCell="A1111">
      <selection activeCell="H654" sqref="H654:M662"/>
      <pageMargins left="0.39370078740157483" right="0.39370078740157483" top="0.98425196850393704" bottom="0.39370078740157483" header="0.51181102362204722" footer="0.19685039370078741"/>
      <printOptions horizontalCentered="1"/>
      <pageSetup paperSize="9" scale="39" firstPageNumber="0" fitToHeight="0" orientation="portrait" horizontalDpi="300" verticalDpi="300" r:id="rId16"/>
      <headerFooter alignWithMargins="0">
        <oddFooter>&amp;RPág &amp;P</oddFooter>
      </headerFooter>
    </customSheetView>
    <customSheetView guid="{8A98611B-5190-48A1-B5BD-145A7E22A279}" scale="110" showPageBreaks="1" fitToPage="1" printArea="1" topLeftCell="B159">
      <selection activeCell="D174" sqref="D174"/>
      <pageMargins left="0.39370078740157483" right="0.39370078740157483" top="0.98425196850393704" bottom="0.39370078740157483" header="0.51181102362204722" footer="0.19685039370078741"/>
      <printOptions horizontalCentered="1"/>
      <pageSetup paperSize="9" scale="51" firstPageNumber="0" fitToHeight="0" orientation="landscape" horizontalDpi="300" verticalDpi="300" r:id="rId17"/>
      <headerFooter alignWithMargins="0">
        <oddFooter>&amp;RPág &amp;P</oddFooter>
      </headerFooter>
    </customSheetView>
    <customSheetView guid="{917536B3-97DA-47C0-9B94-81A07CB8695D}" scale="85" showPageBreaks="1" showGridLines="0" fitToPage="1" printArea="1" view="pageBreakPreview" topLeftCell="A202">
      <selection activeCell="F228" sqref="F228"/>
      <pageMargins left="0.19685039370078741" right="0.19685039370078741" top="0.78740157480314965" bottom="0.39370078740157483" header="0.39370078740157483" footer="0.19685039370078741"/>
      <printOptions horizontalCentered="1"/>
      <pageSetup paperSize="9" scale="45" firstPageNumber="0" fitToHeight="0" orientation="landscape" horizontalDpi="300" verticalDpi="300" r:id="rId18"/>
      <headerFooter alignWithMargins="0">
        <oddFooter>Página &amp;P de &amp;N</oddFooter>
      </headerFooter>
    </customSheetView>
    <customSheetView guid="{59CE6A37-70E7-448E-BC9E-1F8981E13EA1}" scale="85" showPageBreaks="1" showGridLines="0" fitToPage="1" view="pageBreakPreview" topLeftCell="A337">
      <selection activeCell="B355" sqref="B355"/>
      <rowBreaks count="22" manualBreakCount="22">
        <brk id="84" max="15" man="1"/>
        <brk id="91" max="16383" man="1"/>
        <brk id="110" max="16383" man="1"/>
        <brk id="157" max="15" man="1"/>
        <brk id="203" max="15" man="1"/>
        <brk id="250" max="15" man="1"/>
        <brk id="293" max="15" man="1"/>
        <brk id="347" max="15" man="1"/>
        <brk id="384" max="15" man="1"/>
        <brk id="435" max="15" man="1"/>
        <brk id="483" max="15" man="1"/>
        <brk id="499" max="15" man="1"/>
        <brk id="548" max="26" man="1"/>
        <brk id="550" max="26" man="1"/>
        <brk id="560" max="26" man="1"/>
        <brk id="567" max="15" man="1"/>
        <brk id="607" max="15" man="1"/>
        <brk id="656" max="26" man="1"/>
        <brk id="660" max="26" man="1"/>
        <brk id="665" max="15" man="1"/>
        <brk id="727" max="26" man="1"/>
        <brk id="819" max="26" man="1"/>
      </rowBreaks>
      <pageMargins left="0.19685039370078741" right="0.19685039370078741" top="0.78740157480314965" bottom="0.39370078740157483" header="0.39370078740157483" footer="0.19685039370078741"/>
      <printOptions horizontalCentered="1"/>
      <pageSetup paperSize="9" scale="32" firstPageNumber="0" fitToHeight="0" orientation="landscape" horizontalDpi="300" verticalDpi="300" r:id="rId19"/>
      <headerFooter alignWithMargins="0">
        <oddFooter>Página &amp;P de &amp;N</oddFooter>
      </headerFooter>
    </customSheetView>
    <customSheetView guid="{E422FB54-9A12-4E5E-991B-98B17E086C3D}" scale="115" fitToPage="1" showAutoFilter="1">
      <pane ySplit="13" topLeftCell="A107" activePane="bottomLeft" state="frozen"/>
      <selection pane="bottomLeft" activeCell="A115" sqref="A115:IV115"/>
      <rowBreaks count="10" manualBreakCount="10">
        <brk id="92" max="16383" man="1"/>
        <brk id="160" max="16383" man="1"/>
        <brk id="317" max="16383" man="1"/>
        <brk id="357" max="16383" man="1"/>
        <brk id="521" max="16383" man="1"/>
        <brk id="856" max="16383" man="1"/>
        <brk id="899" max="16383" man="1"/>
        <brk id="1316" max="16383" man="1"/>
        <brk id="1345" max="16383" man="1"/>
        <brk id="1753" max="16383" man="1"/>
      </rowBreaks>
      <pageMargins left="0.39370078740157483" right="0.39370078740157483" top="0.39370078740157483" bottom="0.39370078740157483" header="0.39370078740157483" footer="0.19685039370078741"/>
      <printOptions horizontalCentered="1"/>
      <pageSetup paperSize="9" scale="31" firstPageNumber="0" fitToHeight="34" orientation="landscape" horizontalDpi="300" verticalDpi="300" r:id="rId20"/>
      <headerFooter alignWithMargins="0">
        <oddFooter>&amp;R&amp;"Arial,Negrito"Página  &amp;P/&amp;N</oddFooter>
      </headerFooter>
      <autoFilter ref="B1:Q1"/>
    </customSheetView>
    <customSheetView guid="{67F8E5C4-F33C-49D0-9541-11F6B23974F6}" scale="85" showPageBreaks="1" showGridLines="0" fitToPage="1" showAutoFilter="1" hiddenColumns="1" view="pageBreakPreview" topLeftCell="A256">
      <selection activeCell="D266" sqref="D266"/>
      <pageMargins left="0.19685039370078741" right="0.19685039370078741" top="0.98425196850393704" bottom="0.59055118110236227" header="0.39370078740157483" footer="0.19685039370078741"/>
      <printOptions horizontalCentered="1"/>
      <pageSetup paperSize="9" scale="38" firstPageNumber="0" fitToHeight="0" orientation="landscape" r:id="rId21"/>
      <headerFooter alignWithMargins="0">
        <oddFooter>&amp;L
&amp;C&amp;A&amp;RPágina &amp;P de &amp;N</oddFooter>
      </headerFooter>
      <autoFilter ref="B1:W1"/>
    </customSheetView>
    <customSheetView guid="{5170BC57-0249-41E1-A116-0FDAFE052826}" scale="85" showPageBreaks="1" showGridLines="0" fitToPage="1" showAutoFilter="1" hiddenColumns="1" view="pageBreakPreview" topLeftCell="A366">
      <selection activeCell="D377" sqref="D377"/>
      <pageMargins left="0.19685039370078741" right="0.19685039370078741" top="0.98425196850393704" bottom="0.59055118110236227" header="0.39370078740157483" footer="0.19685039370078741"/>
      <printOptions horizontalCentered="1"/>
      <pageSetup paperSize="9" scale="38" firstPageNumber="0" fitToHeight="0" orientation="landscape" r:id="rId22"/>
      <headerFooter alignWithMargins="0">
        <oddFooter>&amp;L
&amp;C&amp;A&amp;RPágina &amp;P de &amp;N</oddFooter>
      </headerFooter>
      <autoFilter ref="B1:W1"/>
    </customSheetView>
  </customSheetViews>
  <mergeCells count="31">
    <mergeCell ref="E11:F11"/>
    <mergeCell ref="A256:R256"/>
    <mergeCell ref="A257:R257"/>
    <mergeCell ref="F12:F13"/>
    <mergeCell ref="A251:Q253"/>
    <mergeCell ref="C12:C13"/>
    <mergeCell ref="A255:R255"/>
    <mergeCell ref="R12:R13"/>
    <mergeCell ref="Q12:Q13"/>
    <mergeCell ref="M12:N12"/>
    <mergeCell ref="A250:R250"/>
    <mergeCell ref="D12:D13"/>
    <mergeCell ref="E12:E13"/>
    <mergeCell ref="G12:I12"/>
    <mergeCell ref="P12:P13"/>
    <mergeCell ref="A1:J9"/>
    <mergeCell ref="O12:O13"/>
    <mergeCell ref="B12:B13"/>
    <mergeCell ref="A269:R269"/>
    <mergeCell ref="A267:H267"/>
    <mergeCell ref="A264:H264"/>
    <mergeCell ref="A265:H265"/>
    <mergeCell ref="A268:H268"/>
    <mergeCell ref="A266:H266"/>
    <mergeCell ref="A258:H258"/>
    <mergeCell ref="A262:H262"/>
    <mergeCell ref="A261:H261"/>
    <mergeCell ref="A259:R260"/>
    <mergeCell ref="A263:R263"/>
    <mergeCell ref="J12:L12"/>
    <mergeCell ref="A12:A13"/>
  </mergeCells>
  <phoneticPr fontId="11" type="noConversion"/>
  <conditionalFormatting sqref="H17 G146:L146 O146:R146 G164:L164 O164:R164 O191:R192 G191:L192 O28:R28 G28:L28 G100:R100 C100 G133:L136 O133:R136 G121:L122 O121:R122 A164 G82:L83 O82:R83 A82:A83 G144:R144 O148:R148 G148:L148 G150:R150 G34:L34 O34:R34 G95:L97 O95:R97 A100 O102:R104 G102:L104 G106:L108 O106:R108 A110 G110:L110 O110:R110 O126:R129 G126:L129 G80:L80 O80:R80 A80 G239:L239 O239:R239 A237:A239 G37:R41 G202:R227 C206:C227 A201:A229 A28:A41 A102:A104 A106:A108 A145:A150 A190:A192 A95:A98 A121:A122 A124:A130 A132:A136 A144:C144 B37:C41 B150:C150">
    <cfRule type="expression" dxfId="1402" priority="20743" stopIfTrue="1">
      <formula>A17=""</formula>
    </cfRule>
  </conditionalFormatting>
  <conditionalFormatting sqref="G17">
    <cfRule type="expression" dxfId="1401" priority="20742" stopIfTrue="1">
      <formula>G17=""</formula>
    </cfRule>
  </conditionalFormatting>
  <conditionalFormatting sqref="I17">
    <cfRule type="expression" dxfId="1400" priority="20741" stopIfTrue="1">
      <formula>I17=""</formula>
    </cfRule>
  </conditionalFormatting>
  <conditionalFormatting sqref="J17">
    <cfRule type="expression" dxfId="1399" priority="20739" stopIfTrue="1">
      <formula>J17=""</formula>
    </cfRule>
  </conditionalFormatting>
  <conditionalFormatting sqref="L17">
    <cfRule type="expression" dxfId="1398" priority="20738" stopIfTrue="1">
      <formula>L17=""</formula>
    </cfRule>
  </conditionalFormatting>
  <conditionalFormatting sqref="M17:N17">
    <cfRule type="expression" dxfId="1397" priority="20737" stopIfTrue="1">
      <formula>M17=""</formula>
    </cfRule>
  </conditionalFormatting>
  <conditionalFormatting sqref="K17">
    <cfRule type="expression" dxfId="1396" priority="20740" stopIfTrue="1">
      <formula>K17=""</formula>
    </cfRule>
  </conditionalFormatting>
  <conditionalFormatting sqref="R17:R18">
    <cfRule type="expression" dxfId="1395" priority="20736" stopIfTrue="1">
      <formula>R17=""</formula>
    </cfRule>
  </conditionalFormatting>
  <conditionalFormatting sqref="O17:O18">
    <cfRule type="expression" dxfId="1394" priority="20735" stopIfTrue="1">
      <formula>O17=""</formula>
    </cfRule>
  </conditionalFormatting>
  <conditionalFormatting sqref="P17:P18">
    <cfRule type="expression" dxfId="1393" priority="20734" stopIfTrue="1">
      <formula>P17=""</formula>
    </cfRule>
  </conditionalFormatting>
  <conditionalFormatting sqref="Q17:Q18">
    <cfRule type="expression" dxfId="1392" priority="20733" stopIfTrue="1">
      <formula>Q17=""</formula>
    </cfRule>
  </conditionalFormatting>
  <conditionalFormatting sqref="D17 D133:D136 E237:F237 D144:F144 D148 D150:F150 D100:F100 D102:D104 D106:D108 D110 D126:D129 D37:F41 D202:F227">
    <cfRule type="expression" dxfId="1391" priority="20732" stopIfTrue="1">
      <formula>D17&lt;=0</formula>
    </cfRule>
  </conditionalFormatting>
  <conditionalFormatting sqref="A17:A18">
    <cfRule type="expression" dxfId="1390" priority="20729" stopIfTrue="1">
      <formula>A17=""</formula>
    </cfRule>
  </conditionalFormatting>
  <conditionalFormatting sqref="B17:C17">
    <cfRule type="expression" dxfId="1389" priority="20730" stopIfTrue="1">
      <formula>B17=""</formula>
    </cfRule>
  </conditionalFormatting>
  <conditionalFormatting sqref="E17">
    <cfRule type="expression" dxfId="1388" priority="20728" stopIfTrue="1">
      <formula>E17&lt;=0</formula>
    </cfRule>
  </conditionalFormatting>
  <conditionalFormatting sqref="F17">
    <cfRule type="expression" dxfId="1387" priority="20727" stopIfTrue="1">
      <formula>F17&lt;=0</formula>
    </cfRule>
  </conditionalFormatting>
  <conditionalFormatting sqref="Q18">
    <cfRule type="expression" dxfId="1386" priority="20715" stopIfTrue="1">
      <formula>Q18=""</formula>
    </cfRule>
  </conditionalFormatting>
  <conditionalFormatting sqref="M18:N18">
    <cfRule type="expression" dxfId="1385" priority="20719" stopIfTrue="1">
      <formula>M18=""</formula>
    </cfRule>
  </conditionalFormatting>
  <conditionalFormatting sqref="B18:C18">
    <cfRule type="expression" dxfId="1384" priority="20712" stopIfTrue="1">
      <formula>B18=""</formula>
    </cfRule>
  </conditionalFormatting>
  <conditionalFormatting sqref="R18">
    <cfRule type="expression" dxfId="1383" priority="20718" stopIfTrue="1">
      <formula>R18=""</formula>
    </cfRule>
  </conditionalFormatting>
  <conditionalFormatting sqref="O18">
    <cfRule type="expression" dxfId="1382" priority="20717" stopIfTrue="1">
      <formula>O18=""</formula>
    </cfRule>
  </conditionalFormatting>
  <conditionalFormatting sqref="P18">
    <cfRule type="expression" dxfId="1381" priority="20716" stopIfTrue="1">
      <formula>P18=""</formula>
    </cfRule>
  </conditionalFormatting>
  <conditionalFormatting sqref="D18">
    <cfRule type="expression" dxfId="1380" priority="20714" stopIfTrue="1">
      <formula>D18&lt;=0</formula>
    </cfRule>
  </conditionalFormatting>
  <conditionalFormatting sqref="E18">
    <cfRule type="expression" dxfId="1379" priority="20710" stopIfTrue="1">
      <formula>E18&lt;=0</formula>
    </cfRule>
  </conditionalFormatting>
  <conditionalFormatting sqref="F18">
    <cfRule type="expression" dxfId="1378" priority="20709" stopIfTrue="1">
      <formula>F18&lt;=0</formula>
    </cfRule>
  </conditionalFormatting>
  <conditionalFormatting sqref="M21:N21">
    <cfRule type="expression" dxfId="1377" priority="20647" stopIfTrue="1">
      <formula>M21=""</formula>
    </cfRule>
  </conditionalFormatting>
  <conditionalFormatting sqref="D21">
    <cfRule type="expression" dxfId="1376" priority="20642" stopIfTrue="1">
      <formula>D21&lt;=0</formula>
    </cfRule>
  </conditionalFormatting>
  <conditionalFormatting sqref="A21">
    <cfRule type="expression" dxfId="1375" priority="20639" stopIfTrue="1">
      <formula>A21=""</formula>
    </cfRule>
  </conditionalFormatting>
  <conditionalFormatting sqref="B21:C21">
    <cfRule type="expression" dxfId="1374" priority="20640" stopIfTrue="1">
      <formula>B21=""</formula>
    </cfRule>
  </conditionalFormatting>
  <conditionalFormatting sqref="E21">
    <cfRule type="expression" dxfId="1373" priority="20638" stopIfTrue="1">
      <formula>E21&lt;=0</formula>
    </cfRule>
  </conditionalFormatting>
  <conditionalFormatting sqref="F21">
    <cfRule type="expression" dxfId="1372" priority="20637" stopIfTrue="1">
      <formula>F21&lt;=0</formula>
    </cfRule>
  </conditionalFormatting>
  <conditionalFormatting sqref="M23:N23">
    <cfRule type="expression" dxfId="1371" priority="20629" stopIfTrue="1">
      <formula>M23=""</formula>
    </cfRule>
  </conditionalFormatting>
  <conditionalFormatting sqref="D23">
    <cfRule type="expression" dxfId="1370" priority="20624" stopIfTrue="1">
      <formula>D23&lt;=0</formula>
    </cfRule>
  </conditionalFormatting>
  <conditionalFormatting sqref="B23:C23">
    <cfRule type="expression" dxfId="1369" priority="20622" stopIfTrue="1">
      <formula>B23=""</formula>
    </cfRule>
  </conditionalFormatting>
  <conditionalFormatting sqref="E23">
    <cfRule type="expression" dxfId="1368" priority="20620" stopIfTrue="1">
      <formula>E23&lt;=0</formula>
    </cfRule>
  </conditionalFormatting>
  <conditionalFormatting sqref="F23">
    <cfRule type="expression" dxfId="1367" priority="20619" stopIfTrue="1">
      <formula>F23&lt;=0</formula>
    </cfRule>
  </conditionalFormatting>
  <conditionalFormatting sqref="M25:N25">
    <cfRule type="expression" dxfId="1366" priority="20611" stopIfTrue="1">
      <formula>M25=""</formula>
    </cfRule>
  </conditionalFormatting>
  <conditionalFormatting sqref="D25">
    <cfRule type="expression" dxfId="1365" priority="20606" stopIfTrue="1">
      <formula>D25&lt;=0</formula>
    </cfRule>
  </conditionalFormatting>
  <conditionalFormatting sqref="A25">
    <cfRule type="expression" dxfId="1364" priority="20603" stopIfTrue="1">
      <formula>A25=""</formula>
    </cfRule>
  </conditionalFormatting>
  <conditionalFormatting sqref="B25:C25">
    <cfRule type="expression" dxfId="1363" priority="20604" stopIfTrue="1">
      <formula>B25=""</formula>
    </cfRule>
  </conditionalFormatting>
  <conditionalFormatting sqref="E25">
    <cfRule type="expression" dxfId="1362" priority="20602" stopIfTrue="1">
      <formula>E25&lt;=0</formula>
    </cfRule>
  </conditionalFormatting>
  <conditionalFormatting sqref="F25">
    <cfRule type="expression" dxfId="1361" priority="20601" stopIfTrue="1">
      <formula>F25&lt;=0</formula>
    </cfRule>
  </conditionalFormatting>
  <conditionalFormatting sqref="M26:N26">
    <cfRule type="expression" dxfId="1360" priority="20593" stopIfTrue="1">
      <formula>M26=""</formula>
    </cfRule>
  </conditionalFormatting>
  <conditionalFormatting sqref="D26">
    <cfRule type="expression" dxfId="1359" priority="20588" stopIfTrue="1">
      <formula>D26&lt;=0</formula>
    </cfRule>
  </conditionalFormatting>
  <conditionalFormatting sqref="A26">
    <cfRule type="expression" dxfId="1358" priority="20585" stopIfTrue="1">
      <formula>A26=""</formula>
    </cfRule>
  </conditionalFormatting>
  <conditionalFormatting sqref="B26:C26">
    <cfRule type="expression" dxfId="1357" priority="20586" stopIfTrue="1">
      <formula>B26=""</formula>
    </cfRule>
  </conditionalFormatting>
  <conditionalFormatting sqref="F26">
    <cfRule type="expression" dxfId="1356" priority="20583" stopIfTrue="1">
      <formula>F26&lt;=0</formula>
    </cfRule>
  </conditionalFormatting>
  <conditionalFormatting sqref="M68:N68">
    <cfRule type="expression" dxfId="1355" priority="18271" stopIfTrue="1">
      <formula>M68=""</formula>
    </cfRule>
  </conditionalFormatting>
  <conditionalFormatting sqref="M28:N28">
    <cfRule type="expression" dxfId="1354" priority="20485" stopIfTrue="1">
      <formula>M28=""</formula>
    </cfRule>
  </conditionalFormatting>
  <conditionalFormatting sqref="D28">
    <cfRule type="expression" dxfId="1353" priority="20480" stopIfTrue="1">
      <formula>D28&lt;=0</formula>
    </cfRule>
  </conditionalFormatting>
  <conditionalFormatting sqref="B28:C28">
    <cfRule type="expression" dxfId="1352" priority="20478" stopIfTrue="1">
      <formula>B28=""</formula>
    </cfRule>
  </conditionalFormatting>
  <conditionalFormatting sqref="E28">
    <cfRule type="expression" dxfId="1351" priority="20476" stopIfTrue="1">
      <formula>E28&lt;=0</formula>
    </cfRule>
  </conditionalFormatting>
  <conditionalFormatting sqref="F28">
    <cfRule type="expression" dxfId="1350" priority="20475" stopIfTrue="1">
      <formula>F28&lt;=0</formula>
    </cfRule>
  </conditionalFormatting>
  <conditionalFormatting sqref="M34:N34">
    <cfRule type="expression" dxfId="1349" priority="19999" stopIfTrue="1">
      <formula>M34=""</formula>
    </cfRule>
  </conditionalFormatting>
  <conditionalFormatting sqref="D34">
    <cfRule type="expression" dxfId="1348" priority="19994" stopIfTrue="1">
      <formula>D34&lt;=0</formula>
    </cfRule>
  </conditionalFormatting>
  <conditionalFormatting sqref="M74:N74">
    <cfRule type="expression" dxfId="1347" priority="17767" stopIfTrue="1">
      <formula>M74=""</formula>
    </cfRule>
  </conditionalFormatting>
  <conditionalFormatting sqref="B34:C34">
    <cfRule type="expression" dxfId="1346" priority="19992" stopIfTrue="1">
      <formula>B34=""</formula>
    </cfRule>
  </conditionalFormatting>
  <conditionalFormatting sqref="E34">
    <cfRule type="expression" dxfId="1345" priority="19990" stopIfTrue="1">
      <formula>E34&lt;=0</formula>
    </cfRule>
  </conditionalFormatting>
  <conditionalFormatting sqref="F34">
    <cfRule type="expression" dxfId="1344" priority="19989" stopIfTrue="1">
      <formula>F34&lt;=0</formula>
    </cfRule>
  </conditionalFormatting>
  <conditionalFormatting sqref="M75:N75">
    <cfRule type="expression" dxfId="1343" priority="17749" stopIfTrue="1">
      <formula>M75=""</formula>
    </cfRule>
  </conditionalFormatting>
  <conditionalFormatting sqref="M77:N77">
    <cfRule type="expression" dxfId="1342" priority="17731" stopIfTrue="1">
      <formula>M77=""</formula>
    </cfRule>
  </conditionalFormatting>
  <conditionalFormatting sqref="M78:N78">
    <cfRule type="expression" dxfId="1341" priority="17713" stopIfTrue="1">
      <formula>M78=""</formula>
    </cfRule>
  </conditionalFormatting>
  <conditionalFormatting sqref="M80:N80">
    <cfRule type="expression" dxfId="1340" priority="17677" stopIfTrue="1">
      <formula>M80=""</formula>
    </cfRule>
  </conditionalFormatting>
  <conditionalFormatting sqref="M82:N82">
    <cfRule type="expression" dxfId="1339" priority="17641" stopIfTrue="1">
      <formula>M82=""</formula>
    </cfRule>
  </conditionalFormatting>
  <conditionalFormatting sqref="M47:N47">
    <cfRule type="expression" dxfId="1338" priority="19603" stopIfTrue="1">
      <formula>M47=""</formula>
    </cfRule>
  </conditionalFormatting>
  <conditionalFormatting sqref="A47">
    <cfRule type="expression" dxfId="1337" priority="19595" stopIfTrue="1">
      <formula>A47=""</formula>
    </cfRule>
  </conditionalFormatting>
  <conditionalFormatting sqref="B47:C47">
    <cfRule type="expression" dxfId="1336" priority="19596" stopIfTrue="1">
      <formula>B47=""</formula>
    </cfRule>
  </conditionalFormatting>
  <conditionalFormatting sqref="E47">
    <cfRule type="expression" dxfId="1335" priority="19594" stopIfTrue="1">
      <formula>E47&lt;=0</formula>
    </cfRule>
  </conditionalFormatting>
  <conditionalFormatting sqref="F47">
    <cfRule type="expression" dxfId="1334" priority="19593" stopIfTrue="1">
      <formula>F47&lt;=0</formula>
    </cfRule>
  </conditionalFormatting>
  <conditionalFormatting sqref="M53:N53">
    <cfRule type="expression" dxfId="1333" priority="19585" stopIfTrue="1">
      <formula>M53=""</formula>
    </cfRule>
  </conditionalFormatting>
  <conditionalFormatting sqref="D53">
    <cfRule type="expression" dxfId="1332" priority="19580" stopIfTrue="1">
      <formula>D53&lt;=0</formula>
    </cfRule>
  </conditionalFormatting>
  <conditionalFormatting sqref="A53:A54">
    <cfRule type="expression" dxfId="1331" priority="19577" stopIfTrue="1">
      <formula>A53=""</formula>
    </cfRule>
  </conditionalFormatting>
  <conditionalFormatting sqref="B53:C53">
    <cfRule type="expression" dxfId="1330" priority="19578" stopIfTrue="1">
      <formula>B53=""</formula>
    </cfRule>
  </conditionalFormatting>
  <conditionalFormatting sqref="E53">
    <cfRule type="expression" dxfId="1329" priority="19576" stopIfTrue="1">
      <formula>E53&lt;=0</formula>
    </cfRule>
  </conditionalFormatting>
  <conditionalFormatting sqref="F53">
    <cfRule type="expression" dxfId="1328" priority="19575" stopIfTrue="1">
      <formula>F53&lt;=0</formula>
    </cfRule>
  </conditionalFormatting>
  <conditionalFormatting sqref="M56:N56">
    <cfRule type="expression" dxfId="1327" priority="19567" stopIfTrue="1">
      <formula>M56=""</formula>
    </cfRule>
  </conditionalFormatting>
  <conditionalFormatting sqref="D56">
    <cfRule type="expression" dxfId="1326" priority="19562" stopIfTrue="1">
      <formula>D56&lt;=0</formula>
    </cfRule>
  </conditionalFormatting>
  <conditionalFormatting sqref="A56">
    <cfRule type="expression" dxfId="1325" priority="19559" stopIfTrue="1">
      <formula>A56=""</formula>
    </cfRule>
  </conditionalFormatting>
  <conditionalFormatting sqref="B56:C56">
    <cfRule type="expression" dxfId="1324" priority="19560" stopIfTrue="1">
      <formula>B56=""</formula>
    </cfRule>
  </conditionalFormatting>
  <conditionalFormatting sqref="E56">
    <cfRule type="expression" dxfId="1323" priority="19558" stopIfTrue="1">
      <formula>E56&lt;=0</formula>
    </cfRule>
  </conditionalFormatting>
  <conditionalFormatting sqref="F56">
    <cfRule type="expression" dxfId="1322" priority="19557" stopIfTrue="1">
      <formula>F56&lt;=0</formula>
    </cfRule>
  </conditionalFormatting>
  <conditionalFormatting sqref="M62:N62">
    <cfRule type="expression" dxfId="1321" priority="18703" stopIfTrue="1">
      <formula>M62=""</formula>
    </cfRule>
  </conditionalFormatting>
  <conditionalFormatting sqref="D62">
    <cfRule type="expression" dxfId="1320" priority="18698" stopIfTrue="1">
      <formula>D62&lt;=0</formula>
    </cfRule>
  </conditionalFormatting>
  <conditionalFormatting sqref="A62">
    <cfRule type="expression" dxfId="1319" priority="18695" stopIfTrue="1">
      <formula>A62=""</formula>
    </cfRule>
  </conditionalFormatting>
  <conditionalFormatting sqref="E62">
    <cfRule type="expression" dxfId="1318" priority="18694" stopIfTrue="1">
      <formula>E62&lt;=0</formula>
    </cfRule>
  </conditionalFormatting>
  <conditionalFormatting sqref="F62">
    <cfRule type="expression" dxfId="1317" priority="18693" stopIfTrue="1">
      <formula>F62&lt;=0</formula>
    </cfRule>
  </conditionalFormatting>
  <conditionalFormatting sqref="F106">
    <cfRule type="expression" dxfId="1316" priority="16029" stopIfTrue="1">
      <formula>F106&lt;=0</formula>
    </cfRule>
  </conditionalFormatting>
  <conditionalFormatting sqref="D68">
    <cfRule type="expression" dxfId="1315" priority="18266" stopIfTrue="1">
      <formula>D68&lt;=0</formula>
    </cfRule>
  </conditionalFormatting>
  <conditionalFormatting sqref="A68">
    <cfRule type="expression" dxfId="1314" priority="18263" stopIfTrue="1">
      <formula>A68=""</formula>
    </cfRule>
  </conditionalFormatting>
  <conditionalFormatting sqref="B68:C68">
    <cfRule type="expression" dxfId="1313" priority="18264" stopIfTrue="1">
      <formula>B68=""</formula>
    </cfRule>
  </conditionalFormatting>
  <conditionalFormatting sqref="E68">
    <cfRule type="expression" dxfId="1312" priority="18262" stopIfTrue="1">
      <formula>E68&lt;=0</formula>
    </cfRule>
  </conditionalFormatting>
  <conditionalFormatting sqref="F68">
    <cfRule type="expression" dxfId="1311" priority="18261" stopIfTrue="1">
      <formula>F68&lt;=0</formula>
    </cfRule>
  </conditionalFormatting>
  <conditionalFormatting sqref="D74">
    <cfRule type="expression" dxfId="1310" priority="17762" stopIfTrue="1">
      <formula>D74&lt;=0</formula>
    </cfRule>
  </conditionalFormatting>
  <conditionalFormatting sqref="A74:A75">
    <cfRule type="expression" dxfId="1309" priority="17759" stopIfTrue="1">
      <formula>A74=""</formula>
    </cfRule>
  </conditionalFormatting>
  <conditionalFormatting sqref="B74:C74">
    <cfRule type="expression" dxfId="1308" priority="17760" stopIfTrue="1">
      <formula>B74=""</formula>
    </cfRule>
  </conditionalFormatting>
  <conditionalFormatting sqref="E74">
    <cfRule type="expression" dxfId="1307" priority="17758" stopIfTrue="1">
      <formula>E74&lt;=0</formula>
    </cfRule>
  </conditionalFormatting>
  <conditionalFormatting sqref="F74">
    <cfRule type="expression" dxfId="1306" priority="17757" stopIfTrue="1">
      <formula>F74&lt;=0</formula>
    </cfRule>
  </conditionalFormatting>
  <conditionalFormatting sqref="D75">
    <cfRule type="expression" dxfId="1305" priority="17744" stopIfTrue="1">
      <formula>D75&lt;=0</formula>
    </cfRule>
  </conditionalFormatting>
  <conditionalFormatting sqref="B75:C75">
    <cfRule type="expression" dxfId="1304" priority="17742" stopIfTrue="1">
      <formula>B75=""</formula>
    </cfRule>
  </conditionalFormatting>
  <conditionalFormatting sqref="E75">
    <cfRule type="expression" dxfId="1303" priority="17740" stopIfTrue="1">
      <formula>E75&lt;=0</formula>
    </cfRule>
  </conditionalFormatting>
  <conditionalFormatting sqref="D77">
    <cfRule type="expression" dxfId="1302" priority="17726" stopIfTrue="1">
      <formula>D77&lt;=0</formula>
    </cfRule>
  </conditionalFormatting>
  <conditionalFormatting sqref="A77:A78">
    <cfRule type="expression" dxfId="1301" priority="17723" stopIfTrue="1">
      <formula>A77=""</formula>
    </cfRule>
  </conditionalFormatting>
  <conditionalFormatting sqref="B77:C77">
    <cfRule type="expression" dxfId="1300" priority="17724" stopIfTrue="1">
      <formula>B77=""</formula>
    </cfRule>
  </conditionalFormatting>
  <conditionalFormatting sqref="E77">
    <cfRule type="expression" dxfId="1299" priority="17722" stopIfTrue="1">
      <formula>E77&lt;=0</formula>
    </cfRule>
  </conditionalFormatting>
  <conditionalFormatting sqref="F77">
    <cfRule type="expression" dxfId="1298" priority="17721" stopIfTrue="1">
      <formula>F77&lt;=0</formula>
    </cfRule>
  </conditionalFormatting>
  <conditionalFormatting sqref="D78">
    <cfRule type="expression" dxfId="1297" priority="17708" stopIfTrue="1">
      <formula>D78&lt;=0</formula>
    </cfRule>
  </conditionalFormatting>
  <conditionalFormatting sqref="B78:C78">
    <cfRule type="expression" dxfId="1296" priority="17706" stopIfTrue="1">
      <formula>B78=""</formula>
    </cfRule>
  </conditionalFormatting>
  <conditionalFormatting sqref="E78">
    <cfRule type="expression" dxfId="1295" priority="17704" stopIfTrue="1">
      <formula>E78&lt;=0</formula>
    </cfRule>
  </conditionalFormatting>
  <conditionalFormatting sqref="F78">
    <cfRule type="expression" dxfId="1294" priority="17703" stopIfTrue="1">
      <formula>F78&lt;=0</formula>
    </cfRule>
  </conditionalFormatting>
  <conditionalFormatting sqref="D80">
    <cfRule type="expression" dxfId="1293" priority="17672" stopIfTrue="1">
      <formula>D80&lt;=0</formula>
    </cfRule>
  </conditionalFormatting>
  <conditionalFormatting sqref="B80:C80">
    <cfRule type="expression" dxfId="1292" priority="17670" stopIfTrue="1">
      <formula>B80=""</formula>
    </cfRule>
  </conditionalFormatting>
  <conditionalFormatting sqref="E80">
    <cfRule type="expression" dxfId="1291" priority="17668" stopIfTrue="1">
      <formula>E80&lt;=0</formula>
    </cfRule>
  </conditionalFormatting>
  <conditionalFormatting sqref="F80">
    <cfRule type="expression" dxfId="1290" priority="17667" stopIfTrue="1">
      <formula>F80&lt;=0</formula>
    </cfRule>
  </conditionalFormatting>
  <conditionalFormatting sqref="D82">
    <cfRule type="expression" dxfId="1289" priority="17636" stopIfTrue="1">
      <formula>D82&lt;=0</formula>
    </cfRule>
  </conditionalFormatting>
  <conditionalFormatting sqref="B82:C82">
    <cfRule type="expression" dxfId="1288" priority="17634" stopIfTrue="1">
      <formula>B82=""</formula>
    </cfRule>
  </conditionalFormatting>
  <conditionalFormatting sqref="E82">
    <cfRule type="expression" dxfId="1287" priority="17632" stopIfTrue="1">
      <formula>E82&lt;=0</formula>
    </cfRule>
  </conditionalFormatting>
  <conditionalFormatting sqref="F82">
    <cfRule type="expression" dxfId="1286" priority="17631" stopIfTrue="1">
      <formula>F82&lt;=0</formula>
    </cfRule>
  </conditionalFormatting>
  <conditionalFormatting sqref="D96">
    <cfRule type="expression" dxfId="1285" priority="16754" stopIfTrue="1">
      <formula>D96&lt;=0</formula>
    </cfRule>
  </conditionalFormatting>
  <conditionalFormatting sqref="M95:N95">
    <cfRule type="expression" dxfId="1284" priority="16777" stopIfTrue="1">
      <formula>M95=""</formula>
    </cfRule>
  </conditionalFormatting>
  <conditionalFormatting sqref="D95">
    <cfRule type="expression" dxfId="1283" priority="16772" stopIfTrue="1">
      <formula>D95&lt;=0</formula>
    </cfRule>
  </conditionalFormatting>
  <conditionalFormatting sqref="B95:C95">
    <cfRule type="expression" dxfId="1282" priority="16770" stopIfTrue="1">
      <formula>B95=""</formula>
    </cfRule>
  </conditionalFormatting>
  <conditionalFormatting sqref="E95">
    <cfRule type="expression" dxfId="1281" priority="16768" stopIfTrue="1">
      <formula>E95&lt;=0</formula>
    </cfRule>
  </conditionalFormatting>
  <conditionalFormatting sqref="F95">
    <cfRule type="expression" dxfId="1280" priority="16767" stopIfTrue="1">
      <formula>F95&lt;=0</formula>
    </cfRule>
  </conditionalFormatting>
  <conditionalFormatting sqref="M96:N96">
    <cfRule type="expression" dxfId="1279" priority="16759" stopIfTrue="1">
      <formula>M96=""</formula>
    </cfRule>
  </conditionalFormatting>
  <conditionalFormatting sqref="D95:D96">
    <cfRule type="expression" dxfId="1278" priority="16736" stopIfTrue="1">
      <formula>D95&lt;=0</formula>
    </cfRule>
  </conditionalFormatting>
  <conditionalFormatting sqref="C96">
    <cfRule type="expression" dxfId="1277" priority="16752" stopIfTrue="1">
      <formula>C96=""</formula>
    </cfRule>
  </conditionalFormatting>
  <conditionalFormatting sqref="E96">
    <cfRule type="expression" dxfId="1276" priority="16750" stopIfTrue="1">
      <formula>E96&lt;=0</formula>
    </cfRule>
  </conditionalFormatting>
  <conditionalFormatting sqref="F96">
    <cfRule type="expression" dxfId="1275" priority="16749" stopIfTrue="1">
      <formula>F96&lt;=0</formula>
    </cfRule>
  </conditionalFormatting>
  <conditionalFormatting sqref="M97:N97">
    <cfRule type="expression" dxfId="1274" priority="16669" stopIfTrue="1">
      <formula>M97=""</formula>
    </cfRule>
  </conditionalFormatting>
  <conditionalFormatting sqref="D97">
    <cfRule type="expression" dxfId="1273" priority="16664" stopIfTrue="1">
      <formula>D97&lt;=0</formula>
    </cfRule>
  </conditionalFormatting>
  <conditionalFormatting sqref="C97">
    <cfRule type="expression" dxfId="1272" priority="16662" stopIfTrue="1">
      <formula>C97=""</formula>
    </cfRule>
  </conditionalFormatting>
  <conditionalFormatting sqref="E97">
    <cfRule type="expression" dxfId="1271" priority="16660" stopIfTrue="1">
      <formula>E97&lt;=0</formula>
    </cfRule>
  </conditionalFormatting>
  <conditionalFormatting sqref="F97">
    <cfRule type="expression" dxfId="1270" priority="16659" stopIfTrue="1">
      <formula>F97&lt;=0</formula>
    </cfRule>
  </conditionalFormatting>
  <conditionalFormatting sqref="M102:N102">
    <cfRule type="expression" dxfId="1269" priority="16471" stopIfTrue="1">
      <formula>M102=""</formula>
    </cfRule>
  </conditionalFormatting>
  <conditionalFormatting sqref="B102:C102">
    <cfRule type="expression" dxfId="1268" priority="16464" stopIfTrue="1">
      <formula>B102=""</formula>
    </cfRule>
  </conditionalFormatting>
  <conditionalFormatting sqref="E102">
    <cfRule type="expression" dxfId="1267" priority="16462" stopIfTrue="1">
      <formula>E102&lt;=0</formula>
    </cfRule>
  </conditionalFormatting>
  <conditionalFormatting sqref="F102">
    <cfRule type="expression" dxfId="1266" priority="16461" stopIfTrue="1">
      <formula>F102&lt;=0</formula>
    </cfRule>
  </conditionalFormatting>
  <conditionalFormatting sqref="M103:N103">
    <cfRule type="expression" dxfId="1265" priority="16417" stopIfTrue="1">
      <formula>M103=""</formula>
    </cfRule>
  </conditionalFormatting>
  <conditionalFormatting sqref="B103:C103">
    <cfRule type="expression" dxfId="1264" priority="16410" stopIfTrue="1">
      <formula>B103=""</formula>
    </cfRule>
  </conditionalFormatting>
  <conditionalFormatting sqref="E103">
    <cfRule type="expression" dxfId="1263" priority="16408" stopIfTrue="1">
      <formula>E103&lt;=0</formula>
    </cfRule>
  </conditionalFormatting>
  <conditionalFormatting sqref="F103">
    <cfRule type="expression" dxfId="1262" priority="16407" stopIfTrue="1">
      <formula>F103&lt;=0</formula>
    </cfRule>
  </conditionalFormatting>
  <conditionalFormatting sqref="M104:N104">
    <cfRule type="expression" dxfId="1261" priority="16399" stopIfTrue="1">
      <formula>M104=""</formula>
    </cfRule>
  </conditionalFormatting>
  <conditionalFormatting sqref="B104:C104">
    <cfRule type="expression" dxfId="1260" priority="16392" stopIfTrue="1">
      <formula>B104=""</formula>
    </cfRule>
  </conditionalFormatting>
  <conditionalFormatting sqref="E104">
    <cfRule type="expression" dxfId="1259" priority="16390" stopIfTrue="1">
      <formula>E104&lt;=0</formula>
    </cfRule>
  </conditionalFormatting>
  <conditionalFormatting sqref="F104">
    <cfRule type="expression" dxfId="1258" priority="16389" stopIfTrue="1">
      <formula>F104&lt;=0</formula>
    </cfRule>
  </conditionalFormatting>
  <conditionalFormatting sqref="M106:N106">
    <cfRule type="expression" dxfId="1257" priority="16039" stopIfTrue="1">
      <formula>M106=""</formula>
    </cfRule>
  </conditionalFormatting>
  <conditionalFormatting sqref="B106:C106">
    <cfRule type="expression" dxfId="1256" priority="16032" stopIfTrue="1">
      <formula>B106=""</formula>
    </cfRule>
  </conditionalFormatting>
  <conditionalFormatting sqref="E106">
    <cfRule type="expression" dxfId="1255" priority="16030" stopIfTrue="1">
      <formula>E106&lt;=0</formula>
    </cfRule>
  </conditionalFormatting>
  <conditionalFormatting sqref="M107:N107">
    <cfRule type="expression" dxfId="1254" priority="16021" stopIfTrue="1">
      <formula>M107=""</formula>
    </cfRule>
  </conditionalFormatting>
  <conditionalFormatting sqref="C107">
    <cfRule type="expression" dxfId="1253" priority="16014" stopIfTrue="1">
      <formula>C107=""</formula>
    </cfRule>
  </conditionalFormatting>
  <conditionalFormatting sqref="E107">
    <cfRule type="expression" dxfId="1252" priority="16012" stopIfTrue="1">
      <formula>E107&lt;=0</formula>
    </cfRule>
  </conditionalFormatting>
  <conditionalFormatting sqref="F107">
    <cfRule type="expression" dxfId="1251" priority="16011" stopIfTrue="1">
      <formula>F107&lt;=0</formula>
    </cfRule>
  </conditionalFormatting>
  <conditionalFormatting sqref="E108">
    <cfRule type="expression" dxfId="1250" priority="15940" stopIfTrue="1">
      <formula>E108&lt;=0</formula>
    </cfRule>
  </conditionalFormatting>
  <conditionalFormatting sqref="M108:N108">
    <cfRule type="expression" dxfId="1249" priority="15949" stopIfTrue="1">
      <formula>M108=""</formula>
    </cfRule>
  </conditionalFormatting>
  <conditionalFormatting sqref="B108:C108">
    <cfRule type="expression" dxfId="1248" priority="15942" stopIfTrue="1">
      <formula>B108=""</formula>
    </cfRule>
  </conditionalFormatting>
  <conditionalFormatting sqref="F108">
    <cfRule type="expression" dxfId="1247" priority="15939" stopIfTrue="1">
      <formula>F108&lt;=0</formula>
    </cfRule>
  </conditionalFormatting>
  <conditionalFormatting sqref="M110:N110">
    <cfRule type="expression" dxfId="1246" priority="15823" stopIfTrue="1">
      <formula>M110=""</formula>
    </cfRule>
  </conditionalFormatting>
  <conditionalFormatting sqref="B110:C110">
    <cfRule type="expression" dxfId="1245" priority="15816" stopIfTrue="1">
      <formula>B110=""</formula>
    </cfRule>
  </conditionalFormatting>
  <conditionalFormatting sqref="E110">
    <cfRule type="expression" dxfId="1244" priority="15814" stopIfTrue="1">
      <formula>E110&lt;=0</formula>
    </cfRule>
  </conditionalFormatting>
  <conditionalFormatting sqref="F110">
    <cfRule type="expression" dxfId="1243" priority="15813" stopIfTrue="1">
      <formula>F110&lt;=0</formula>
    </cfRule>
  </conditionalFormatting>
  <conditionalFormatting sqref="A112">
    <cfRule type="expression" dxfId="1242" priority="15725" stopIfTrue="1">
      <formula>A112=""</formula>
    </cfRule>
  </conditionalFormatting>
  <conditionalFormatting sqref="M112:N112">
    <cfRule type="expression" dxfId="1241" priority="15733" stopIfTrue="1">
      <formula>M112=""</formula>
    </cfRule>
  </conditionalFormatting>
  <conditionalFormatting sqref="B112:C112">
    <cfRule type="expression" dxfId="1240" priority="15726" stopIfTrue="1">
      <formula>B112=""</formula>
    </cfRule>
  </conditionalFormatting>
  <conditionalFormatting sqref="E112">
    <cfRule type="expression" dxfId="1239" priority="15724" stopIfTrue="1">
      <formula>E112&lt;=0</formula>
    </cfRule>
  </conditionalFormatting>
  <conditionalFormatting sqref="F112">
    <cfRule type="expression" dxfId="1238" priority="15723" stopIfTrue="1">
      <formula>F112&lt;=0</formula>
    </cfRule>
  </conditionalFormatting>
  <conditionalFormatting sqref="M114:N114">
    <cfRule type="expression" dxfId="1237" priority="15715" stopIfTrue="1">
      <formula>M114=""</formula>
    </cfRule>
  </conditionalFormatting>
  <conditionalFormatting sqref="A114:A115">
    <cfRule type="expression" dxfId="1236" priority="15707" stopIfTrue="1">
      <formula>A114=""</formula>
    </cfRule>
  </conditionalFormatting>
  <conditionalFormatting sqref="B114:C114">
    <cfRule type="expression" dxfId="1235" priority="15708" stopIfTrue="1">
      <formula>B114=""</formula>
    </cfRule>
  </conditionalFormatting>
  <conditionalFormatting sqref="E114">
    <cfRule type="expression" dxfId="1234" priority="15706" stopIfTrue="1">
      <formula>E114&lt;=0</formula>
    </cfRule>
  </conditionalFormatting>
  <conditionalFormatting sqref="F114">
    <cfRule type="expression" dxfId="1233" priority="15705" stopIfTrue="1">
      <formula>F114&lt;=0</formula>
    </cfRule>
  </conditionalFormatting>
  <conditionalFormatting sqref="M115:N115">
    <cfRule type="expression" dxfId="1232" priority="15697" stopIfTrue="1">
      <formula>M115=""</formula>
    </cfRule>
  </conditionalFormatting>
  <conditionalFormatting sqref="B115:C115">
    <cfRule type="expression" dxfId="1231" priority="15690" stopIfTrue="1">
      <formula>B115=""</formula>
    </cfRule>
  </conditionalFormatting>
  <conditionalFormatting sqref="E115">
    <cfRule type="expression" dxfId="1230" priority="15688" stopIfTrue="1">
      <formula>E115&lt;=0</formula>
    </cfRule>
  </conditionalFormatting>
  <conditionalFormatting sqref="F115">
    <cfRule type="expression" dxfId="1229" priority="15687" stopIfTrue="1">
      <formula>F115&lt;=0</formula>
    </cfRule>
  </conditionalFormatting>
  <conditionalFormatting sqref="M121:N121">
    <cfRule type="expression" dxfId="1228" priority="15643" stopIfTrue="1">
      <formula>M121=""</formula>
    </cfRule>
  </conditionalFormatting>
  <conditionalFormatting sqref="B121">
    <cfRule type="expression" dxfId="1227" priority="15636" stopIfTrue="1">
      <formula>B121=""</formula>
    </cfRule>
  </conditionalFormatting>
  <conditionalFormatting sqref="E121">
    <cfRule type="expression" dxfId="1226" priority="15634" stopIfTrue="1">
      <formula>E121&lt;=0</formula>
    </cfRule>
  </conditionalFormatting>
  <conditionalFormatting sqref="F121">
    <cfRule type="expression" dxfId="1225" priority="15633" stopIfTrue="1">
      <formula>F121&lt;=0</formula>
    </cfRule>
  </conditionalFormatting>
  <conditionalFormatting sqref="M122:N122">
    <cfRule type="expression" dxfId="1224" priority="15571" stopIfTrue="1">
      <formula>M122=""</formula>
    </cfRule>
  </conditionalFormatting>
  <conditionalFormatting sqref="F122">
    <cfRule type="expression" dxfId="1223" priority="15561" stopIfTrue="1">
      <formula>F122&lt;=0</formula>
    </cfRule>
  </conditionalFormatting>
  <conditionalFormatting sqref="E127">
    <cfRule type="expression" dxfId="1222" priority="15418" stopIfTrue="1">
      <formula>E127&lt;=0</formula>
    </cfRule>
  </conditionalFormatting>
  <conditionalFormatting sqref="M126:N126">
    <cfRule type="expression" dxfId="1221" priority="15445" stopIfTrue="1">
      <formula>M126=""</formula>
    </cfRule>
  </conditionalFormatting>
  <conditionalFormatting sqref="B126:C126">
    <cfRule type="expression" dxfId="1220" priority="15438" stopIfTrue="1">
      <formula>B126=""</formula>
    </cfRule>
  </conditionalFormatting>
  <conditionalFormatting sqref="M127:N127">
    <cfRule type="expression" dxfId="1219" priority="15427" stopIfTrue="1">
      <formula>M127=""</formula>
    </cfRule>
  </conditionalFormatting>
  <conditionalFormatting sqref="B127:C127">
    <cfRule type="expression" dxfId="1218" priority="15420" stopIfTrue="1">
      <formula>B127=""</formula>
    </cfRule>
  </conditionalFormatting>
  <conditionalFormatting sqref="E126">
    <cfRule type="expression" dxfId="1217" priority="15436" stopIfTrue="1">
      <formula>E126&lt;=0</formula>
    </cfRule>
  </conditionalFormatting>
  <conditionalFormatting sqref="F126">
    <cfRule type="expression" dxfId="1216" priority="15435" stopIfTrue="1">
      <formula>F126&lt;=0</formula>
    </cfRule>
  </conditionalFormatting>
  <conditionalFormatting sqref="F127">
    <cfRule type="expression" dxfId="1215" priority="15417" stopIfTrue="1">
      <formula>F127&lt;=0</formula>
    </cfRule>
  </conditionalFormatting>
  <conditionalFormatting sqref="B129:C129">
    <cfRule type="expression" dxfId="1214" priority="15366" stopIfTrue="1">
      <formula>B129=""</formula>
    </cfRule>
  </conditionalFormatting>
  <conditionalFormatting sqref="M129:N129">
    <cfRule type="expression" dxfId="1213" priority="15373" stopIfTrue="1">
      <formula>M129=""</formula>
    </cfRule>
  </conditionalFormatting>
  <conditionalFormatting sqref="E129">
    <cfRule type="expression" dxfId="1212" priority="15364" stopIfTrue="1">
      <formula>E129&lt;=0</formula>
    </cfRule>
  </conditionalFormatting>
  <conditionalFormatting sqref="F129">
    <cfRule type="expression" dxfId="1211" priority="15363" stopIfTrue="1">
      <formula>F129&lt;=0</formula>
    </cfRule>
  </conditionalFormatting>
  <conditionalFormatting sqref="M132:N136">
    <cfRule type="expression" dxfId="1210" priority="15175" stopIfTrue="1">
      <formula>M132=""</formula>
    </cfRule>
  </conditionalFormatting>
  <conditionalFormatting sqref="B135:C136 B132:B134">
    <cfRule type="expression" dxfId="1209" priority="15168" stopIfTrue="1">
      <formula>B132=""</formula>
    </cfRule>
  </conditionalFormatting>
  <conditionalFormatting sqref="E132:E136">
    <cfRule type="expression" dxfId="1208" priority="15166" stopIfTrue="1">
      <formula>E132&lt;=0</formula>
    </cfRule>
  </conditionalFormatting>
  <conditionalFormatting sqref="F132:F136">
    <cfRule type="expression" dxfId="1207" priority="15165" stopIfTrue="1">
      <formula>F132&lt;=0</formula>
    </cfRule>
  </conditionalFormatting>
  <conditionalFormatting sqref="A142">
    <cfRule type="expression" dxfId="1206" priority="14699" stopIfTrue="1">
      <formula>A142=""</formula>
    </cfRule>
  </conditionalFormatting>
  <conditionalFormatting sqref="M142:N142">
    <cfRule type="expression" dxfId="1205" priority="14707" stopIfTrue="1">
      <formula>M142=""</formula>
    </cfRule>
  </conditionalFormatting>
  <conditionalFormatting sqref="B142:C142">
    <cfRule type="expression" dxfId="1204" priority="14700" stopIfTrue="1">
      <formula>B142=""</formula>
    </cfRule>
  </conditionalFormatting>
  <conditionalFormatting sqref="E142">
    <cfRule type="expression" dxfId="1203" priority="14698" stopIfTrue="1">
      <formula>E142&lt;=0</formula>
    </cfRule>
  </conditionalFormatting>
  <conditionalFormatting sqref="F142">
    <cfRule type="expression" dxfId="1202" priority="14697" stopIfTrue="1">
      <formula>F142&lt;=0</formula>
    </cfRule>
  </conditionalFormatting>
  <conditionalFormatting sqref="B146:C146">
    <cfRule type="expression" dxfId="1201" priority="14628" stopIfTrue="1">
      <formula>B146=""</formula>
    </cfRule>
  </conditionalFormatting>
  <conditionalFormatting sqref="M146:N146">
    <cfRule type="expression" dxfId="1200" priority="14635" stopIfTrue="1">
      <formula>M146=""</formula>
    </cfRule>
  </conditionalFormatting>
  <conditionalFormatting sqref="E146">
    <cfRule type="expression" dxfId="1199" priority="14626" stopIfTrue="1">
      <formula>E146&lt;=0</formula>
    </cfRule>
  </conditionalFormatting>
  <conditionalFormatting sqref="F146">
    <cfRule type="expression" dxfId="1198" priority="14625" stopIfTrue="1">
      <formula>F146&lt;=0</formula>
    </cfRule>
  </conditionalFormatting>
  <conditionalFormatting sqref="M148:N148">
    <cfRule type="expression" dxfId="1197" priority="14581" stopIfTrue="1">
      <formula>M148=""</formula>
    </cfRule>
  </conditionalFormatting>
  <conditionalFormatting sqref="B148:C148">
    <cfRule type="expression" dxfId="1196" priority="14574" stopIfTrue="1">
      <formula>B148=""</formula>
    </cfRule>
  </conditionalFormatting>
  <conditionalFormatting sqref="F148">
    <cfRule type="expression" dxfId="1195" priority="14571" stopIfTrue="1">
      <formula>F148&lt;=0</formula>
    </cfRule>
  </conditionalFormatting>
  <conditionalFormatting sqref="M164:N164">
    <cfRule type="expression" dxfId="1194" priority="14239" stopIfTrue="1">
      <formula>M164=""</formula>
    </cfRule>
  </conditionalFormatting>
  <conditionalFormatting sqref="D164">
    <cfRule type="expression" dxfId="1193" priority="14234" stopIfTrue="1">
      <formula>D164&lt;=0</formula>
    </cfRule>
  </conditionalFormatting>
  <conditionalFormatting sqref="B164:C164">
    <cfRule type="expression" dxfId="1192" priority="14232" stopIfTrue="1">
      <formula>B164=""</formula>
    </cfRule>
  </conditionalFormatting>
  <conditionalFormatting sqref="E164">
    <cfRule type="expression" dxfId="1191" priority="14230" stopIfTrue="1">
      <formula>E164&lt;=0</formula>
    </cfRule>
  </conditionalFormatting>
  <conditionalFormatting sqref="F164">
    <cfRule type="expression" dxfId="1190" priority="14229" stopIfTrue="1">
      <formula>F164&lt;=0</formula>
    </cfRule>
  </conditionalFormatting>
  <conditionalFormatting sqref="A166:A167">
    <cfRule type="expression" dxfId="1189" priority="14195" stopIfTrue="1">
      <formula>A166=""</formula>
    </cfRule>
  </conditionalFormatting>
  <conditionalFormatting sqref="E166">
    <cfRule type="expression" dxfId="1188" priority="14194" stopIfTrue="1">
      <formula>E166&lt;=0</formula>
    </cfRule>
  </conditionalFormatting>
  <conditionalFormatting sqref="M166:N166">
    <cfRule type="expression" dxfId="1187" priority="14203" stopIfTrue="1">
      <formula>M166=""</formula>
    </cfRule>
  </conditionalFormatting>
  <conditionalFormatting sqref="D166">
    <cfRule type="expression" dxfId="1186" priority="14198" stopIfTrue="1">
      <formula>D166&lt;=0</formula>
    </cfRule>
  </conditionalFormatting>
  <conditionalFormatting sqref="B166:C166">
    <cfRule type="expression" dxfId="1185" priority="14196" stopIfTrue="1">
      <formula>B166=""</formula>
    </cfRule>
  </conditionalFormatting>
  <conditionalFormatting sqref="F166">
    <cfRule type="expression" dxfId="1184" priority="14193" stopIfTrue="1">
      <formula>F166&lt;=0</formula>
    </cfRule>
  </conditionalFormatting>
  <conditionalFormatting sqref="M241:N241">
    <cfRule type="expression" dxfId="1183" priority="7897" stopIfTrue="1">
      <formula>M241=""</formula>
    </cfRule>
  </conditionalFormatting>
  <conditionalFormatting sqref="B239:C239">
    <cfRule type="expression" dxfId="1182" priority="7908" stopIfTrue="1">
      <formula>B239=""</formula>
    </cfRule>
  </conditionalFormatting>
  <conditionalFormatting sqref="M243:N243">
    <cfRule type="expression" dxfId="1181" priority="7879" stopIfTrue="1">
      <formula>M243=""</formula>
    </cfRule>
  </conditionalFormatting>
  <conditionalFormatting sqref="M185:N185">
    <cfRule type="expression" dxfId="1180" priority="13819" stopIfTrue="1">
      <formula>M185=""</formula>
    </cfRule>
  </conditionalFormatting>
  <conditionalFormatting sqref="D185">
    <cfRule type="expression" dxfId="1179" priority="13814" stopIfTrue="1">
      <formula>D185&lt;=0</formula>
    </cfRule>
  </conditionalFormatting>
  <conditionalFormatting sqref="A185:A188">
    <cfRule type="expression" dxfId="1178" priority="13811" stopIfTrue="1">
      <formula>A185=""</formula>
    </cfRule>
  </conditionalFormatting>
  <conditionalFormatting sqref="E185">
    <cfRule type="expression" dxfId="1177" priority="13810" stopIfTrue="1">
      <formula>E185&lt;=0</formula>
    </cfRule>
  </conditionalFormatting>
  <conditionalFormatting sqref="F185">
    <cfRule type="expression" dxfId="1176" priority="13809" stopIfTrue="1">
      <formula>F185&lt;=0</formula>
    </cfRule>
  </conditionalFormatting>
  <conditionalFormatting sqref="M186:N186">
    <cfRule type="expression" dxfId="1175" priority="13801" stopIfTrue="1">
      <formula>M186=""</formula>
    </cfRule>
  </conditionalFormatting>
  <conditionalFormatting sqref="D186">
    <cfRule type="expression" dxfId="1174" priority="13796" stopIfTrue="1">
      <formula>D186&lt;=0</formula>
    </cfRule>
  </conditionalFormatting>
  <conditionalFormatting sqref="B191:C191">
    <cfRule type="expression" dxfId="1173" priority="13722" stopIfTrue="1">
      <formula>B191=""</formula>
    </cfRule>
  </conditionalFormatting>
  <conditionalFormatting sqref="B186:C186">
    <cfRule type="expression" dxfId="1172" priority="13794" stopIfTrue="1">
      <formula>B186=""</formula>
    </cfRule>
  </conditionalFormatting>
  <conditionalFormatting sqref="E186">
    <cfRule type="expression" dxfId="1171" priority="13792" stopIfTrue="1">
      <formula>E186&lt;=0</formula>
    </cfRule>
  </conditionalFormatting>
  <conditionalFormatting sqref="F186">
    <cfRule type="expression" dxfId="1170" priority="13791" stopIfTrue="1">
      <formula>F186&lt;=0</formula>
    </cfRule>
  </conditionalFormatting>
  <conditionalFormatting sqref="M188:N188">
    <cfRule type="expression" dxfId="1169" priority="13783" stopIfTrue="1">
      <formula>M188=""</formula>
    </cfRule>
  </conditionalFormatting>
  <conditionalFormatting sqref="D188">
    <cfRule type="expression" dxfId="1168" priority="13778" stopIfTrue="1">
      <formula>D188&lt;=0</formula>
    </cfRule>
  </conditionalFormatting>
  <conditionalFormatting sqref="B196:C196">
    <cfRule type="expression" dxfId="1167" priority="13650" stopIfTrue="1">
      <formula>B196=""</formula>
    </cfRule>
  </conditionalFormatting>
  <conditionalFormatting sqref="B188:C188">
    <cfRule type="expression" dxfId="1166" priority="13776" stopIfTrue="1">
      <formula>B188=""</formula>
    </cfRule>
  </conditionalFormatting>
  <conditionalFormatting sqref="E188">
    <cfRule type="expression" dxfId="1165" priority="13774" stopIfTrue="1">
      <formula>E188&lt;=0</formula>
    </cfRule>
  </conditionalFormatting>
  <conditionalFormatting sqref="F188">
    <cfRule type="expression" dxfId="1164" priority="13773" stopIfTrue="1">
      <formula>F188&lt;=0</formula>
    </cfRule>
  </conditionalFormatting>
  <conditionalFormatting sqref="M191:N191">
    <cfRule type="expression" dxfId="1163" priority="13729" stopIfTrue="1">
      <formula>M191=""</formula>
    </cfRule>
  </conditionalFormatting>
  <conditionalFormatting sqref="D191">
    <cfRule type="expression" dxfId="1162" priority="13724" stopIfTrue="1">
      <formula>D191&lt;=0</formula>
    </cfRule>
  </conditionalFormatting>
  <conditionalFormatting sqref="B192:C192">
    <cfRule type="expression" dxfId="1161" priority="13704" stopIfTrue="1">
      <formula>B192=""</formula>
    </cfRule>
  </conditionalFormatting>
  <conditionalFormatting sqref="E191">
    <cfRule type="expression" dxfId="1160" priority="13720" stopIfTrue="1">
      <formula>E191&lt;=0</formula>
    </cfRule>
  </conditionalFormatting>
  <conditionalFormatting sqref="F191">
    <cfRule type="expression" dxfId="1159" priority="13719" stopIfTrue="1">
      <formula>F191&lt;=0</formula>
    </cfRule>
  </conditionalFormatting>
  <conditionalFormatting sqref="M192:N192">
    <cfRule type="expression" dxfId="1158" priority="13711" stopIfTrue="1">
      <formula>M192=""</formula>
    </cfRule>
  </conditionalFormatting>
  <conditionalFormatting sqref="D192">
    <cfRule type="expression" dxfId="1157" priority="13706" stopIfTrue="1">
      <formula>D192&lt;=0</formula>
    </cfRule>
  </conditionalFormatting>
  <conditionalFormatting sqref="B197:C197">
    <cfRule type="expression" dxfId="1156" priority="13632" stopIfTrue="1">
      <formula>B197=""</formula>
    </cfRule>
  </conditionalFormatting>
  <conditionalFormatting sqref="E192">
    <cfRule type="expression" dxfId="1155" priority="13702" stopIfTrue="1">
      <formula>E192&lt;=0</formula>
    </cfRule>
  </conditionalFormatting>
  <conditionalFormatting sqref="F192">
    <cfRule type="expression" dxfId="1154" priority="13701" stopIfTrue="1">
      <formula>F192&lt;=0</formula>
    </cfRule>
  </conditionalFormatting>
  <conditionalFormatting sqref="M194:N194">
    <cfRule type="expression" dxfId="1153" priority="13693" stopIfTrue="1">
      <formula>M194=""</formula>
    </cfRule>
  </conditionalFormatting>
  <conditionalFormatting sqref="D194">
    <cfRule type="expression" dxfId="1152" priority="13688" stopIfTrue="1">
      <formula>D194&lt;=0</formula>
    </cfRule>
  </conditionalFormatting>
  <conditionalFormatting sqref="A194:A197">
    <cfRule type="expression" dxfId="1151" priority="13685" stopIfTrue="1">
      <formula>A194=""</formula>
    </cfRule>
  </conditionalFormatting>
  <conditionalFormatting sqref="B194:C194">
    <cfRule type="expression" dxfId="1150" priority="13686" stopIfTrue="1">
      <formula>B194=""</formula>
    </cfRule>
  </conditionalFormatting>
  <conditionalFormatting sqref="E194">
    <cfRule type="expression" dxfId="1149" priority="13684" stopIfTrue="1">
      <formula>E194&lt;=0</formula>
    </cfRule>
  </conditionalFormatting>
  <conditionalFormatting sqref="F194">
    <cfRule type="expression" dxfId="1148" priority="13683" stopIfTrue="1">
      <formula>F194&lt;=0</formula>
    </cfRule>
  </conditionalFormatting>
  <conditionalFormatting sqref="M195:N195">
    <cfRule type="expression" dxfId="1147" priority="13675" stopIfTrue="1">
      <formula>M195=""</formula>
    </cfRule>
  </conditionalFormatting>
  <conditionalFormatting sqref="B195:C195">
    <cfRule type="expression" dxfId="1146" priority="13668" stopIfTrue="1">
      <formula>B195=""</formula>
    </cfRule>
  </conditionalFormatting>
  <conditionalFormatting sqref="E195">
    <cfRule type="expression" dxfId="1145" priority="13666" stopIfTrue="1">
      <formula>E195&lt;=0</formula>
    </cfRule>
  </conditionalFormatting>
  <conditionalFormatting sqref="F195">
    <cfRule type="expression" dxfId="1144" priority="13665" stopIfTrue="1">
      <formula>F195&lt;=0</formula>
    </cfRule>
  </conditionalFormatting>
  <conditionalFormatting sqref="M196:N196">
    <cfRule type="expression" dxfId="1143" priority="13657" stopIfTrue="1">
      <formula>M196=""</formula>
    </cfRule>
  </conditionalFormatting>
  <conditionalFormatting sqref="E196">
    <cfRule type="expression" dxfId="1142" priority="13648" stopIfTrue="1">
      <formula>E196&lt;=0</formula>
    </cfRule>
  </conditionalFormatting>
  <conditionalFormatting sqref="F196">
    <cfRule type="expression" dxfId="1141" priority="13647" stopIfTrue="1">
      <formula>F196&lt;=0</formula>
    </cfRule>
  </conditionalFormatting>
  <conditionalFormatting sqref="M197:N197">
    <cfRule type="expression" dxfId="1140" priority="13639" stopIfTrue="1">
      <formula>M197=""</formula>
    </cfRule>
  </conditionalFormatting>
  <conditionalFormatting sqref="A231">
    <cfRule type="expression" dxfId="1139" priority="13613" stopIfTrue="1">
      <formula>A231=""</formula>
    </cfRule>
  </conditionalFormatting>
  <conditionalFormatting sqref="E197">
    <cfRule type="expression" dxfId="1138" priority="13630" stopIfTrue="1">
      <formula>E197&lt;=0</formula>
    </cfRule>
  </conditionalFormatting>
  <conditionalFormatting sqref="F197">
    <cfRule type="expression" dxfId="1137" priority="13629" stopIfTrue="1">
      <formula>F197&lt;=0</formula>
    </cfRule>
  </conditionalFormatting>
  <conditionalFormatting sqref="M231:N231">
    <cfRule type="expression" dxfId="1136" priority="13621" stopIfTrue="1">
      <formula>M231=""</formula>
    </cfRule>
  </conditionalFormatting>
  <conditionalFormatting sqref="D231">
    <cfRule type="expression" dxfId="1135" priority="13616" stopIfTrue="1">
      <formula>D231&lt;=0</formula>
    </cfRule>
  </conditionalFormatting>
  <conditionalFormatting sqref="B231:C231">
    <cfRule type="expression" dxfId="1134" priority="13614" stopIfTrue="1">
      <formula>B231=""</formula>
    </cfRule>
  </conditionalFormatting>
  <conditionalFormatting sqref="E231">
    <cfRule type="expression" dxfId="1133" priority="13612" stopIfTrue="1">
      <formula>E231&lt;=0</formula>
    </cfRule>
  </conditionalFormatting>
  <conditionalFormatting sqref="F231">
    <cfRule type="expression" dxfId="1132" priority="13611" stopIfTrue="1">
      <formula>F231&lt;=0</formula>
    </cfRule>
  </conditionalFormatting>
  <conditionalFormatting sqref="M237:N237">
    <cfRule type="expression" dxfId="1131" priority="7969" stopIfTrue="1">
      <formula>M237=""</formula>
    </cfRule>
  </conditionalFormatting>
  <conditionalFormatting sqref="D237">
    <cfRule type="expression" dxfId="1130" priority="7964" stopIfTrue="1">
      <formula>D237&lt;=0</formula>
    </cfRule>
  </conditionalFormatting>
  <conditionalFormatting sqref="B237:C237">
    <cfRule type="expression" dxfId="1129" priority="7962" stopIfTrue="1">
      <formula>B237=""</formula>
    </cfRule>
  </conditionalFormatting>
  <conditionalFormatting sqref="F237">
    <cfRule type="expression" dxfId="1128" priority="7959" stopIfTrue="1">
      <formula>F237&lt;=0</formula>
    </cfRule>
  </conditionalFormatting>
  <conditionalFormatting sqref="M239:N239">
    <cfRule type="expression" dxfId="1127" priority="7915" stopIfTrue="1">
      <formula>M239=""</formula>
    </cfRule>
  </conditionalFormatting>
  <conditionalFormatting sqref="D239">
    <cfRule type="expression" dxfId="1126" priority="7910" stopIfTrue="1">
      <formula>D239&lt;=0</formula>
    </cfRule>
  </conditionalFormatting>
  <conditionalFormatting sqref="E239">
    <cfRule type="expression" dxfId="1125" priority="7906" stopIfTrue="1">
      <formula>E239&lt;=0</formula>
    </cfRule>
  </conditionalFormatting>
  <conditionalFormatting sqref="F239">
    <cfRule type="expression" dxfId="1124" priority="7905" stopIfTrue="1">
      <formula>F239&lt;=0</formula>
    </cfRule>
  </conditionalFormatting>
  <conditionalFormatting sqref="D241">
    <cfRule type="expression" dxfId="1123" priority="7892" stopIfTrue="1">
      <formula>D241&lt;=0</formula>
    </cfRule>
  </conditionalFormatting>
  <conditionalFormatting sqref="A241">
    <cfRule type="expression" dxfId="1122" priority="7889" stopIfTrue="1">
      <formula>A241=""</formula>
    </cfRule>
  </conditionalFormatting>
  <conditionalFormatting sqref="B241:C241">
    <cfRule type="expression" dxfId="1121" priority="7890" stopIfTrue="1">
      <formula>B241=""</formula>
    </cfRule>
  </conditionalFormatting>
  <conditionalFormatting sqref="E241">
    <cfRule type="expression" dxfId="1120" priority="7888" stopIfTrue="1">
      <formula>E241&lt;=0</formula>
    </cfRule>
  </conditionalFormatting>
  <conditionalFormatting sqref="F241">
    <cfRule type="expression" dxfId="1119" priority="7887" stopIfTrue="1">
      <formula>F241&lt;=0</formula>
    </cfRule>
  </conditionalFormatting>
  <conditionalFormatting sqref="D243">
    <cfRule type="expression" dxfId="1118" priority="7874" stopIfTrue="1">
      <formula>D243&lt;=0</formula>
    </cfRule>
  </conditionalFormatting>
  <conditionalFormatting sqref="A243">
    <cfRule type="expression" dxfId="1117" priority="7871" stopIfTrue="1">
      <formula>A243=""</formula>
    </cfRule>
  </conditionalFormatting>
  <conditionalFormatting sqref="B243:C243">
    <cfRule type="expression" dxfId="1116" priority="7872" stopIfTrue="1">
      <formula>B243=""</formula>
    </cfRule>
  </conditionalFormatting>
  <conditionalFormatting sqref="E243">
    <cfRule type="expression" dxfId="1115" priority="7870" stopIfTrue="1">
      <formula>E243&lt;=0</formula>
    </cfRule>
  </conditionalFormatting>
  <conditionalFormatting sqref="F243">
    <cfRule type="expression" dxfId="1114" priority="7869" stopIfTrue="1">
      <formula>F243&lt;=0</formula>
    </cfRule>
  </conditionalFormatting>
  <conditionalFormatting sqref="M244:N244">
    <cfRule type="expression" dxfId="1113" priority="7861" stopIfTrue="1">
      <formula>M244=""</formula>
    </cfRule>
  </conditionalFormatting>
  <conditionalFormatting sqref="D244">
    <cfRule type="expression" dxfId="1112" priority="7856" stopIfTrue="1">
      <formula>D244&lt;=0</formula>
    </cfRule>
  </conditionalFormatting>
  <conditionalFormatting sqref="A244">
    <cfRule type="expression" dxfId="1111" priority="7853" stopIfTrue="1">
      <formula>A244=""</formula>
    </cfRule>
  </conditionalFormatting>
  <conditionalFormatting sqref="B244:C244">
    <cfRule type="expression" dxfId="1110" priority="7854" stopIfTrue="1">
      <formula>B244=""</formula>
    </cfRule>
  </conditionalFormatting>
  <conditionalFormatting sqref="F244">
    <cfRule type="expression" dxfId="1109" priority="7851" stopIfTrue="1">
      <formula>F244&lt;=0</formula>
    </cfRule>
  </conditionalFormatting>
  <conditionalFormatting sqref="F75">
    <cfRule type="expression" dxfId="1108" priority="7294" stopIfTrue="1">
      <formula>F75&lt;=0</formula>
    </cfRule>
  </conditionalFormatting>
  <conditionalFormatting sqref="D195">
    <cfRule type="expression" dxfId="1107" priority="4923" stopIfTrue="1">
      <formula>D195&lt;=0</formula>
    </cfRule>
  </conditionalFormatting>
  <conditionalFormatting sqref="D196:D197">
    <cfRule type="expression" dxfId="1106" priority="4922" stopIfTrue="1">
      <formula>D196&lt;=0</formula>
    </cfRule>
  </conditionalFormatting>
  <conditionalFormatting sqref="M128:N128">
    <cfRule type="expression" dxfId="1105" priority="3727" stopIfTrue="1">
      <formula>M128=""</formula>
    </cfRule>
  </conditionalFormatting>
  <conditionalFormatting sqref="B128:C128">
    <cfRule type="expression" dxfId="1104" priority="3720" stopIfTrue="1">
      <formula>B128=""</formula>
    </cfRule>
  </conditionalFormatting>
  <conditionalFormatting sqref="E128">
    <cfRule type="expression" dxfId="1103" priority="3718" stopIfTrue="1">
      <formula>E128&lt;=0</formula>
    </cfRule>
  </conditionalFormatting>
  <conditionalFormatting sqref="F128">
    <cfRule type="expression" dxfId="1102" priority="3717" stopIfTrue="1">
      <formula>F128&lt;=0</formula>
    </cfRule>
  </conditionalFormatting>
  <conditionalFormatting sqref="M135:N136">
    <cfRule type="expression" dxfId="1101" priority="3547" stopIfTrue="1">
      <formula>M135=""</formula>
    </cfRule>
  </conditionalFormatting>
  <conditionalFormatting sqref="B135:C136">
    <cfRule type="expression" dxfId="1100" priority="3540" stopIfTrue="1">
      <formula>B135=""</formula>
    </cfRule>
  </conditionalFormatting>
  <conditionalFormatting sqref="E135:E136">
    <cfRule type="expression" dxfId="1099" priority="3538" stopIfTrue="1">
      <formula>E135&lt;=0</formula>
    </cfRule>
  </conditionalFormatting>
  <conditionalFormatting sqref="F135:F136">
    <cfRule type="expression" dxfId="1098" priority="3537" stopIfTrue="1">
      <formula>F135&lt;=0</formula>
    </cfRule>
  </conditionalFormatting>
  <conditionalFormatting sqref="M134:N136">
    <cfRule type="expression" dxfId="1097" priority="3529" stopIfTrue="1">
      <formula>M134=""</formula>
    </cfRule>
  </conditionalFormatting>
  <conditionalFormatting sqref="B135:C136 B133:B134">
    <cfRule type="expression" dxfId="1096" priority="3503" stopIfTrue="1">
      <formula>B133=""</formula>
    </cfRule>
  </conditionalFormatting>
  <conditionalFormatting sqref="B135:C136 B134">
    <cfRule type="expression" dxfId="1095" priority="3522" stopIfTrue="1">
      <formula>B134=""</formula>
    </cfRule>
  </conditionalFormatting>
  <conditionalFormatting sqref="E134:E136">
    <cfRule type="expression" dxfId="1094" priority="3520" stopIfTrue="1">
      <formula>E134&lt;=0</formula>
    </cfRule>
  </conditionalFormatting>
  <conditionalFormatting sqref="F134:F136">
    <cfRule type="expression" dxfId="1093" priority="3519" stopIfTrue="1">
      <formula>F134&lt;=0</formula>
    </cfRule>
  </conditionalFormatting>
  <conditionalFormatting sqref="F133:F136">
    <cfRule type="expression" dxfId="1092" priority="3498" stopIfTrue="1">
      <formula>F133&lt;=0</formula>
    </cfRule>
  </conditionalFormatting>
  <conditionalFormatting sqref="M133:N136">
    <cfRule type="expression" dxfId="1091" priority="3510" stopIfTrue="1">
      <formula>M133=""</formula>
    </cfRule>
  </conditionalFormatting>
  <conditionalFormatting sqref="B136:C136">
    <cfRule type="expression" dxfId="1090" priority="3484" stopIfTrue="1">
      <formula>B136=""</formula>
    </cfRule>
  </conditionalFormatting>
  <conditionalFormatting sqref="E133:E136">
    <cfRule type="expression" dxfId="1089" priority="3501" stopIfTrue="1">
      <formula>E133&lt;=0</formula>
    </cfRule>
  </conditionalFormatting>
  <conditionalFormatting sqref="F136">
    <cfRule type="expression" dxfId="1088" priority="3479" stopIfTrue="1">
      <formula>F136&lt;=0</formula>
    </cfRule>
  </conditionalFormatting>
  <conditionalFormatting sqref="M136:N136">
    <cfRule type="expression" dxfId="1087" priority="3491" stopIfTrue="1">
      <formula>M136=""</formula>
    </cfRule>
  </conditionalFormatting>
  <conditionalFormatting sqref="E136">
    <cfRule type="expression" dxfId="1086" priority="3482" stopIfTrue="1">
      <formula>E136&lt;=0</formula>
    </cfRule>
  </conditionalFormatting>
  <conditionalFormatting sqref="B83:C83">
    <cfRule type="expression" dxfId="1085" priority="3408" stopIfTrue="1">
      <formula>B83=""</formula>
    </cfRule>
  </conditionalFormatting>
  <conditionalFormatting sqref="M83:N83">
    <cfRule type="expression" dxfId="1084" priority="3415" stopIfTrue="1">
      <formula>M83=""</formula>
    </cfRule>
  </conditionalFormatting>
  <conditionalFormatting sqref="E83">
    <cfRule type="expression" dxfId="1083" priority="3403" stopIfTrue="1">
      <formula>E83&lt;=0</formula>
    </cfRule>
  </conditionalFormatting>
  <conditionalFormatting sqref="F83">
    <cfRule type="expression" dxfId="1082" priority="3402" stopIfTrue="1">
      <formula>F83&lt;=0</formula>
    </cfRule>
  </conditionalFormatting>
  <conditionalFormatting sqref="D83">
    <cfRule type="expression" dxfId="1081" priority="3404" stopIfTrue="1">
      <formula>D83&lt;=0</formula>
    </cfRule>
  </conditionalFormatting>
  <conditionalFormatting sqref="B96">
    <cfRule type="expression" dxfId="1080" priority="3293" stopIfTrue="1">
      <formula>B96=""</formula>
    </cfRule>
  </conditionalFormatting>
  <conditionalFormatting sqref="B100">
    <cfRule type="expression" dxfId="1079" priority="3280" stopIfTrue="1">
      <formula>B100=""</formula>
    </cfRule>
  </conditionalFormatting>
  <conditionalFormatting sqref="B107">
    <cfRule type="expression" dxfId="1078" priority="3254" stopIfTrue="1">
      <formula>B107=""</formula>
    </cfRule>
  </conditionalFormatting>
  <conditionalFormatting sqref="I243:I244 I241 I237 I231 I194:I197 I185:I186 I166 I142 I132:I136 I114:I115 I112 I77:I78 I74:I75 I68 I62 I56 I53 I47 I25:I26 I23 I21 I18 I188">
    <cfRule type="expression" dxfId="1077" priority="2843" stopIfTrue="1">
      <formula>I18=""</formula>
    </cfRule>
  </conditionalFormatting>
  <conditionalFormatting sqref="G243:G244 G241 G237 G231 G194:G197 G185:G186 G166 G142 G132:G136 G114:G115 G112 G77:G78 G74:G75 G68 G62 G56 G53 G47 G25:G26 G23 G21 G18 G188">
    <cfRule type="expression" dxfId="1076" priority="2844" stopIfTrue="1">
      <formula>G18=""</formula>
    </cfRule>
  </conditionalFormatting>
  <conditionalFormatting sqref="H243:H244 H241 H237 H231 H194:H197 H185:H186 H166 H142 H132:H136 H114:H115 H112 H77:H78 H74:H75 H68 H62 H56 H53 H47 H25:H26 H23 H21 H18 H188">
    <cfRule type="expression" dxfId="1075" priority="2845" stopIfTrue="1">
      <formula>H18=""</formula>
    </cfRule>
  </conditionalFormatting>
  <conditionalFormatting sqref="J243:J244 J241 J237 J231 J194:J197 J185:J186 J166 J142 J132:J136 J114:J115 J112 J77:J78 J74:J75 J68 J62 J56 J53 J47 J25:J26 J23 J21 J18 J188">
    <cfRule type="expression" dxfId="1074" priority="2841" stopIfTrue="1">
      <formula>J18=""</formula>
    </cfRule>
  </conditionalFormatting>
  <conditionalFormatting sqref="L243:L244 L241 L237 L231 L194:L197 L185:L186 L166 L142 L132:L136 L114:L115 L112 L77:L78 L74:L75 L68 L62 L56 L53 L47 L25:L26 L23 L21 L18 L188">
    <cfRule type="expression" dxfId="1073" priority="2840" stopIfTrue="1">
      <formula>L18=""</formula>
    </cfRule>
  </conditionalFormatting>
  <conditionalFormatting sqref="K243:K244 K241 K237 K231 K194:K197 K185:K186 K166 K142 K132:K136 K114:K115 K112 K77:K78 K74:K75 K68 K62 K56 K53 K47 K25:K26 K23 K21 K188">
    <cfRule type="expression" dxfId="1072" priority="2842" stopIfTrue="1">
      <formula>K21=""</formula>
    </cfRule>
  </conditionalFormatting>
  <conditionalFormatting sqref="R243:R244 R241 R237 R231 R194:R197 R185:R186 R166 R142 R132:R136 R114:R115 R112 R77:R78 R74:R75 R68 R62 R56 R53 R47 R25:R26 R23 R21 R188">
    <cfRule type="expression" dxfId="1071" priority="2839" stopIfTrue="1">
      <formula>R21=""</formula>
    </cfRule>
  </conditionalFormatting>
  <conditionalFormatting sqref="O243:O244 O241 O237 O231 O194:O197 O185:O186 O166 O142 O132:O136 O114:O115 O112 O77:O78 O74:O75 O68 O62 O56 O53 O47 O25:O26 O23 O21 O188">
    <cfRule type="expression" dxfId="1070" priority="2838" stopIfTrue="1">
      <formula>O21=""</formula>
    </cfRule>
  </conditionalFormatting>
  <conditionalFormatting sqref="P243:P244 P241 P237 P231 P194:P197 P185:P186 P166 P142 P132:P136 P114:P115 P112 P77:P78 P74:P75 P68 P62 P56 P53 P47 P25:P26 P23 P21 P188">
    <cfRule type="expression" dxfId="1069" priority="2837" stopIfTrue="1">
      <formula>P21=""</formula>
    </cfRule>
  </conditionalFormatting>
  <conditionalFormatting sqref="Q243:Q244 Q241 Q237 Q231 Q194:Q197 Q185:Q186 Q166 Q142 Q132:Q136 Q114:Q115 Q112 Q77:Q78 Q74:Q75 Q68 Q62 Q56 Q53 Q47 Q25:Q26 Q23 Q21 Q188">
    <cfRule type="expression" dxfId="1068" priority="2836" stopIfTrue="1">
      <formula>Q21=""</formula>
    </cfRule>
  </conditionalFormatting>
  <conditionalFormatting sqref="G54">
    <cfRule type="expression" dxfId="1067" priority="2593" stopIfTrue="1">
      <formula>G54=""</formula>
    </cfRule>
  </conditionalFormatting>
  <conditionalFormatting sqref="M54:N54">
    <cfRule type="expression" dxfId="1066" priority="2600" stopIfTrue="1">
      <formula>M54=""</formula>
    </cfRule>
  </conditionalFormatting>
  <conditionalFormatting sqref="D54">
    <cfRule type="expression" dxfId="1065" priority="2599" stopIfTrue="1">
      <formula>D54&lt;=0</formula>
    </cfRule>
  </conditionalFormatting>
  <conditionalFormatting sqref="B54:C54">
    <cfRule type="expression" dxfId="1064" priority="2598" stopIfTrue="1">
      <formula>B54=""</formula>
    </cfRule>
  </conditionalFormatting>
  <conditionalFormatting sqref="E54">
    <cfRule type="expression" dxfId="1063" priority="2596" stopIfTrue="1">
      <formula>E54&lt;=0</formula>
    </cfRule>
  </conditionalFormatting>
  <conditionalFormatting sqref="F54">
    <cfRule type="expression" dxfId="1062" priority="2595" stopIfTrue="1">
      <formula>F54&lt;=0</formula>
    </cfRule>
  </conditionalFormatting>
  <conditionalFormatting sqref="H54">
    <cfRule type="expression" dxfId="1061" priority="2594" stopIfTrue="1">
      <formula>H54=""</formula>
    </cfRule>
  </conditionalFormatting>
  <conditionalFormatting sqref="Q54">
    <cfRule type="expression" dxfId="1060" priority="2585" stopIfTrue="1">
      <formula>Q54=""</formula>
    </cfRule>
  </conditionalFormatting>
  <conditionalFormatting sqref="I54">
    <cfRule type="expression" dxfId="1059" priority="2592" stopIfTrue="1">
      <formula>I54=""</formula>
    </cfRule>
  </conditionalFormatting>
  <conditionalFormatting sqref="J54">
    <cfRule type="expression" dxfId="1058" priority="2590" stopIfTrue="1">
      <formula>J54=""</formula>
    </cfRule>
  </conditionalFormatting>
  <conditionalFormatting sqref="L54">
    <cfRule type="expression" dxfId="1057" priority="2589" stopIfTrue="1">
      <formula>L54=""</formula>
    </cfRule>
  </conditionalFormatting>
  <conditionalFormatting sqref="K54">
    <cfRule type="expression" dxfId="1056" priority="2591" stopIfTrue="1">
      <formula>K54=""</formula>
    </cfRule>
  </conditionalFormatting>
  <conditionalFormatting sqref="R54">
    <cfRule type="expression" dxfId="1055" priority="2588" stopIfTrue="1">
      <formula>R54=""</formula>
    </cfRule>
  </conditionalFormatting>
  <conditionalFormatting sqref="O54">
    <cfRule type="expression" dxfId="1054" priority="2587" stopIfTrue="1">
      <formula>O54=""</formula>
    </cfRule>
  </conditionalFormatting>
  <conditionalFormatting sqref="P54">
    <cfRule type="expression" dxfId="1053" priority="2586" stopIfTrue="1">
      <formula>P54=""</formula>
    </cfRule>
  </conditionalFormatting>
  <conditionalFormatting sqref="D132:D136">
    <cfRule type="expression" dxfId="1052" priority="2076" stopIfTrue="1">
      <formula>D132&lt;=0</formula>
    </cfRule>
  </conditionalFormatting>
  <conditionalFormatting sqref="D132:D136">
    <cfRule type="expression" dxfId="1051" priority="2075" stopIfTrue="1">
      <formula>D132&lt;=0</formula>
    </cfRule>
  </conditionalFormatting>
  <conditionalFormatting sqref="M89:N89">
    <cfRule type="expression" dxfId="1050" priority="2244" stopIfTrue="1">
      <formula>M89=""</formula>
    </cfRule>
  </conditionalFormatting>
  <conditionalFormatting sqref="D89">
    <cfRule type="expression" dxfId="1049" priority="2243" stopIfTrue="1">
      <formula>D89&lt;=0</formula>
    </cfRule>
  </conditionalFormatting>
  <conditionalFormatting sqref="A89">
    <cfRule type="expression" dxfId="1048" priority="2241" stopIfTrue="1">
      <formula>A89=""</formula>
    </cfRule>
  </conditionalFormatting>
  <conditionalFormatting sqref="B89:C89">
    <cfRule type="expression" dxfId="1047" priority="2242" stopIfTrue="1">
      <formula>B89=""</formula>
    </cfRule>
  </conditionalFormatting>
  <conditionalFormatting sqref="H89">
    <cfRule type="expression" dxfId="1046" priority="2238" stopIfTrue="1">
      <formula>H89=""</formula>
    </cfRule>
  </conditionalFormatting>
  <conditionalFormatting sqref="G89">
    <cfRule type="expression" dxfId="1045" priority="2237" stopIfTrue="1">
      <formula>G89=""</formula>
    </cfRule>
  </conditionalFormatting>
  <conditionalFormatting sqref="I89">
    <cfRule type="expression" dxfId="1044" priority="2236" stopIfTrue="1">
      <formula>I89=""</formula>
    </cfRule>
  </conditionalFormatting>
  <conditionalFormatting sqref="J89">
    <cfRule type="expression" dxfId="1043" priority="2234" stopIfTrue="1">
      <formula>J89=""</formula>
    </cfRule>
  </conditionalFormatting>
  <conditionalFormatting sqref="L89">
    <cfRule type="expression" dxfId="1042" priority="2233" stopIfTrue="1">
      <formula>L89=""</formula>
    </cfRule>
  </conditionalFormatting>
  <conditionalFormatting sqref="K89">
    <cfRule type="expression" dxfId="1041" priority="2235" stopIfTrue="1">
      <formula>K89=""</formula>
    </cfRule>
  </conditionalFormatting>
  <conditionalFormatting sqref="R89">
    <cfRule type="expression" dxfId="1040" priority="2232" stopIfTrue="1">
      <formula>R89=""</formula>
    </cfRule>
  </conditionalFormatting>
  <conditionalFormatting sqref="O89">
    <cfRule type="expression" dxfId="1039" priority="2231" stopIfTrue="1">
      <formula>O89=""</formula>
    </cfRule>
  </conditionalFormatting>
  <conditionalFormatting sqref="E89">
    <cfRule type="expression" dxfId="1038" priority="2240" stopIfTrue="1">
      <formula>E89&lt;=0</formula>
    </cfRule>
  </conditionalFormatting>
  <conditionalFormatting sqref="F89">
    <cfRule type="expression" dxfId="1037" priority="2239" stopIfTrue="1">
      <formula>F89&lt;=0</formula>
    </cfRule>
  </conditionalFormatting>
  <conditionalFormatting sqref="P89">
    <cfRule type="expression" dxfId="1036" priority="2230" stopIfTrue="1">
      <formula>P89=""</formula>
    </cfRule>
  </conditionalFormatting>
  <conditionalFormatting sqref="Q89">
    <cfRule type="expression" dxfId="1035" priority="2229" stopIfTrue="1">
      <formula>Q89=""</formula>
    </cfRule>
  </conditionalFormatting>
  <conditionalFormatting sqref="D114:D115">
    <cfRule type="expression" dxfId="1034" priority="2091" stopIfTrue="1">
      <formula>D114&lt;=0</formula>
    </cfRule>
  </conditionalFormatting>
  <conditionalFormatting sqref="D112">
    <cfRule type="expression" dxfId="1033" priority="2094" stopIfTrue="1">
      <formula>D112&lt;=0</formula>
    </cfRule>
  </conditionalFormatting>
  <conditionalFormatting sqref="D112">
    <cfRule type="expression" dxfId="1032" priority="2093" stopIfTrue="1">
      <formula>D112&lt;=0</formula>
    </cfRule>
  </conditionalFormatting>
  <conditionalFormatting sqref="D114:D115">
    <cfRule type="expression" dxfId="1031" priority="2092" stopIfTrue="1">
      <formula>D114&lt;=0</formula>
    </cfRule>
  </conditionalFormatting>
  <conditionalFormatting sqref="D142">
    <cfRule type="expression" dxfId="1030" priority="2070" stopIfTrue="1">
      <formula>D142&lt;=0</formula>
    </cfRule>
  </conditionalFormatting>
  <conditionalFormatting sqref="D142">
    <cfRule type="expression" dxfId="1029" priority="2069" stopIfTrue="1">
      <formula>D142&lt;=0</formula>
    </cfRule>
  </conditionalFormatting>
  <conditionalFormatting sqref="D121">
    <cfRule type="expression" dxfId="1028" priority="2086" stopIfTrue="1">
      <formula>D121&lt;=0</formula>
    </cfRule>
  </conditionalFormatting>
  <conditionalFormatting sqref="D121">
    <cfRule type="expression" dxfId="1027" priority="2085" stopIfTrue="1">
      <formula>D121&lt;=0</formula>
    </cfRule>
  </conditionalFormatting>
  <conditionalFormatting sqref="D146">
    <cfRule type="expression" dxfId="1026" priority="2068" stopIfTrue="1">
      <formula>D146&lt;=0</formula>
    </cfRule>
  </conditionalFormatting>
  <conditionalFormatting sqref="D146">
    <cfRule type="expression" dxfId="1025" priority="2067" stopIfTrue="1">
      <formula>D146&lt;=0</formula>
    </cfRule>
  </conditionalFormatting>
  <conditionalFormatting sqref="M187:N187">
    <cfRule type="expression" dxfId="1024" priority="2006" stopIfTrue="1">
      <formula>M187=""</formula>
    </cfRule>
  </conditionalFormatting>
  <conditionalFormatting sqref="G187">
    <cfRule type="expression" dxfId="1023" priority="1999" stopIfTrue="1">
      <formula>G187=""</formula>
    </cfRule>
  </conditionalFormatting>
  <conditionalFormatting sqref="K187">
    <cfRule type="expression" dxfId="1022" priority="1997" stopIfTrue="1">
      <formula>K187=""</formula>
    </cfRule>
  </conditionalFormatting>
  <conditionalFormatting sqref="E187">
    <cfRule type="expression" dxfId="1021" priority="2002" stopIfTrue="1">
      <formula>E187&lt;=0</formula>
    </cfRule>
  </conditionalFormatting>
  <conditionalFormatting sqref="F187">
    <cfRule type="expression" dxfId="1020" priority="2001" stopIfTrue="1">
      <formula>F187&lt;=0</formula>
    </cfRule>
  </conditionalFormatting>
  <conditionalFormatting sqref="H187">
    <cfRule type="expression" dxfId="1019" priority="2000" stopIfTrue="1">
      <formula>H187=""</formula>
    </cfRule>
  </conditionalFormatting>
  <conditionalFormatting sqref="I187">
    <cfRule type="expression" dxfId="1018" priority="1998" stopIfTrue="1">
      <formula>I187=""</formula>
    </cfRule>
  </conditionalFormatting>
  <conditionalFormatting sqref="J187">
    <cfRule type="expression" dxfId="1017" priority="1996" stopIfTrue="1">
      <formula>J187=""</formula>
    </cfRule>
  </conditionalFormatting>
  <conditionalFormatting sqref="L187">
    <cfRule type="expression" dxfId="1016" priority="1995" stopIfTrue="1">
      <formula>L187=""</formula>
    </cfRule>
  </conditionalFormatting>
  <conditionalFormatting sqref="Q187">
    <cfRule type="expression" dxfId="1015" priority="1991" stopIfTrue="1">
      <formula>Q187=""</formula>
    </cfRule>
  </conditionalFormatting>
  <conditionalFormatting sqref="R187">
    <cfRule type="expression" dxfId="1014" priority="1994" stopIfTrue="1">
      <formula>R187=""</formula>
    </cfRule>
  </conditionalFormatting>
  <conditionalFormatting sqref="O187">
    <cfRule type="expression" dxfId="1013" priority="1993" stopIfTrue="1">
      <formula>O187=""</formula>
    </cfRule>
  </conditionalFormatting>
  <conditionalFormatting sqref="P187">
    <cfRule type="expression" dxfId="1012" priority="1992" stopIfTrue="1">
      <formula>P187=""</formula>
    </cfRule>
  </conditionalFormatting>
  <conditionalFormatting sqref="D187">
    <cfRule type="expression" dxfId="1011" priority="2005" stopIfTrue="1">
      <formula>D187&lt;=0</formula>
    </cfRule>
  </conditionalFormatting>
  <conditionalFormatting sqref="B187:C187">
    <cfRule type="expression" dxfId="1010" priority="2004" stopIfTrue="1">
      <formula>B187=""</formula>
    </cfRule>
  </conditionalFormatting>
  <conditionalFormatting sqref="F190">
    <cfRule type="expression" dxfId="1009" priority="1967" stopIfTrue="1">
      <formula>F190&lt;=0</formula>
    </cfRule>
  </conditionalFormatting>
  <conditionalFormatting sqref="M190:N190">
    <cfRule type="expression" dxfId="1008" priority="1971" stopIfTrue="1">
      <formula>M190=""</formula>
    </cfRule>
  </conditionalFormatting>
  <conditionalFormatting sqref="O190:R190 G190:L190">
    <cfRule type="expression" dxfId="1007" priority="1972" stopIfTrue="1">
      <formula>G190=""</formula>
    </cfRule>
  </conditionalFormatting>
  <conditionalFormatting sqref="B190:C190">
    <cfRule type="expression" dxfId="1006" priority="1969" stopIfTrue="1">
      <formula>B190=""</formula>
    </cfRule>
  </conditionalFormatting>
  <conditionalFormatting sqref="G145:L145 O145:R145">
    <cfRule type="expression" dxfId="1005" priority="1929" stopIfTrue="1">
      <formula>G145=""</formula>
    </cfRule>
  </conditionalFormatting>
  <conditionalFormatting sqref="D190">
    <cfRule type="expression" dxfId="1004" priority="1970" stopIfTrue="1">
      <formula>D190&lt;=0</formula>
    </cfRule>
  </conditionalFormatting>
  <conditionalFormatting sqref="P167">
    <cfRule type="expression" dxfId="1003" priority="1864" stopIfTrue="1">
      <formula>P167=""</formula>
    </cfRule>
  </conditionalFormatting>
  <conditionalFormatting sqref="E190">
    <cfRule type="expression" dxfId="1002" priority="1968" stopIfTrue="1">
      <formula>E190&lt;=0</formula>
    </cfRule>
  </conditionalFormatting>
  <conditionalFormatting sqref="E145">
    <cfRule type="expression" dxfId="1001" priority="1926" stopIfTrue="1">
      <formula>E145&lt;=0</formula>
    </cfRule>
  </conditionalFormatting>
  <conditionalFormatting sqref="O147:R147 G147:L147">
    <cfRule type="expression" dxfId="1000" priority="1922" stopIfTrue="1">
      <formula>G147=""</formula>
    </cfRule>
  </conditionalFormatting>
  <conditionalFormatting sqref="M145:N145">
    <cfRule type="expression" dxfId="999" priority="1928" stopIfTrue="1">
      <formula>M145=""</formula>
    </cfRule>
  </conditionalFormatting>
  <conditionalFormatting sqref="B145:C145">
    <cfRule type="expression" dxfId="998" priority="1927" stopIfTrue="1">
      <formula>B145=""</formula>
    </cfRule>
  </conditionalFormatting>
  <conditionalFormatting sqref="Q167">
    <cfRule type="expression" dxfId="997" priority="1863" stopIfTrue="1">
      <formula>Q167=""</formula>
    </cfRule>
  </conditionalFormatting>
  <conditionalFormatting sqref="B147:C147">
    <cfRule type="expression" dxfId="996" priority="1920" stopIfTrue="1">
      <formula>B147=""</formula>
    </cfRule>
  </conditionalFormatting>
  <conditionalFormatting sqref="F145">
    <cfRule type="expression" dxfId="995" priority="1925" stopIfTrue="1">
      <formula>F145&lt;=0</formula>
    </cfRule>
  </conditionalFormatting>
  <conditionalFormatting sqref="E167">
    <cfRule type="expression" dxfId="994" priority="1874" stopIfTrue="1">
      <formula>E167&lt;=0</formula>
    </cfRule>
  </conditionalFormatting>
  <conditionalFormatting sqref="M147:N147">
    <cfRule type="expression" dxfId="993" priority="1921" stopIfTrue="1">
      <formula>M147=""</formula>
    </cfRule>
  </conditionalFormatting>
  <conditionalFormatting sqref="F167">
    <cfRule type="expression" dxfId="992" priority="1873" stopIfTrue="1">
      <formula>F167&lt;=0</formula>
    </cfRule>
  </conditionalFormatting>
  <conditionalFormatting sqref="D145">
    <cfRule type="expression" dxfId="991" priority="1924" stopIfTrue="1">
      <formula>D145&lt;=0</formula>
    </cfRule>
  </conditionalFormatting>
  <conditionalFormatting sqref="D145">
    <cfRule type="expression" dxfId="990" priority="1923" stopIfTrue="1">
      <formula>D145&lt;=0</formula>
    </cfRule>
  </conditionalFormatting>
  <conditionalFormatting sqref="D147">
    <cfRule type="expression" dxfId="989" priority="1916" stopIfTrue="1">
      <formula>D147&lt;=0</formula>
    </cfRule>
  </conditionalFormatting>
  <conditionalFormatting sqref="F147">
    <cfRule type="expression" dxfId="988" priority="1918" stopIfTrue="1">
      <formula>F147&lt;=0</formula>
    </cfRule>
  </conditionalFormatting>
  <conditionalFormatting sqref="D147">
    <cfRule type="expression" dxfId="987" priority="1917" stopIfTrue="1">
      <formula>D147&lt;=0</formula>
    </cfRule>
  </conditionalFormatting>
  <conditionalFormatting sqref="D35">
    <cfRule type="expression" dxfId="986" priority="1791" stopIfTrue="1">
      <formula>D35&lt;=0</formula>
    </cfRule>
  </conditionalFormatting>
  <conditionalFormatting sqref="E148">
    <cfRule type="expression" dxfId="985" priority="1915" stopIfTrue="1">
      <formula>E148&lt;=0</formula>
    </cfRule>
  </conditionalFormatting>
  <conditionalFormatting sqref="E147">
    <cfRule type="expression" dxfId="984" priority="1913" stopIfTrue="1">
      <formula>E147&lt;=0</formula>
    </cfRule>
  </conditionalFormatting>
  <conditionalFormatting sqref="J167">
    <cfRule type="expression" dxfId="983" priority="1868" stopIfTrue="1">
      <formula>J167=""</formula>
    </cfRule>
  </conditionalFormatting>
  <conditionalFormatting sqref="R167">
    <cfRule type="expression" dxfId="982" priority="1866" stopIfTrue="1">
      <formula>R167=""</formula>
    </cfRule>
  </conditionalFormatting>
  <conditionalFormatting sqref="M167:N167">
    <cfRule type="expression" dxfId="981" priority="1878" stopIfTrue="1">
      <formula>M167=""</formula>
    </cfRule>
  </conditionalFormatting>
  <conditionalFormatting sqref="H167">
    <cfRule type="expression" dxfId="980" priority="1872" stopIfTrue="1">
      <formula>H167=""</formula>
    </cfRule>
  </conditionalFormatting>
  <conditionalFormatting sqref="I167">
    <cfRule type="expression" dxfId="979" priority="1870" stopIfTrue="1">
      <formula>I167=""</formula>
    </cfRule>
  </conditionalFormatting>
  <conditionalFormatting sqref="K167">
    <cfRule type="expression" dxfId="978" priority="1869" stopIfTrue="1">
      <formula>K167=""</formula>
    </cfRule>
  </conditionalFormatting>
  <conditionalFormatting sqref="G167">
    <cfRule type="expression" dxfId="977" priority="1871" stopIfTrue="1">
      <formula>G167=""</formula>
    </cfRule>
  </conditionalFormatting>
  <conditionalFormatting sqref="L167">
    <cfRule type="expression" dxfId="976" priority="1867" stopIfTrue="1">
      <formula>L167=""</formula>
    </cfRule>
  </conditionalFormatting>
  <conditionalFormatting sqref="O167">
    <cfRule type="expression" dxfId="975" priority="1865" stopIfTrue="1">
      <formula>O167=""</formula>
    </cfRule>
  </conditionalFormatting>
  <conditionalFormatting sqref="D167">
    <cfRule type="expression" dxfId="974" priority="1877" stopIfTrue="1">
      <formula>D167&lt;=0</formula>
    </cfRule>
  </conditionalFormatting>
  <conditionalFormatting sqref="C167">
    <cfRule type="expression" dxfId="973" priority="1876" stopIfTrue="1">
      <formula>C167=""</formula>
    </cfRule>
  </conditionalFormatting>
  <conditionalFormatting sqref="M35:N35">
    <cfRule type="expression" dxfId="972" priority="1792" stopIfTrue="1">
      <formula>M35=""</formula>
    </cfRule>
  </conditionalFormatting>
  <conditionalFormatting sqref="O35:R35 G35:L35">
    <cfRule type="expression" dxfId="971" priority="1793" stopIfTrue="1">
      <formula>G35=""</formula>
    </cfRule>
  </conditionalFormatting>
  <conditionalFormatting sqref="B35:C35">
    <cfRule type="expression" dxfId="970" priority="1790" stopIfTrue="1">
      <formula>B35=""</formula>
    </cfRule>
  </conditionalFormatting>
  <conditionalFormatting sqref="E35">
    <cfRule type="expression" dxfId="969" priority="1789" stopIfTrue="1">
      <formula>E35&lt;=0</formula>
    </cfRule>
  </conditionalFormatting>
  <conditionalFormatting sqref="F35">
    <cfRule type="expression" dxfId="968" priority="1788" stopIfTrue="1">
      <formula>F35&lt;=0</formula>
    </cfRule>
  </conditionalFormatting>
  <conditionalFormatting sqref="O124:R124 G124:L124">
    <cfRule type="expression" dxfId="967" priority="1656" stopIfTrue="1">
      <formula>G124=""</formula>
    </cfRule>
  </conditionalFormatting>
  <conditionalFormatting sqref="B124:C124">
    <cfRule type="expression" dxfId="966" priority="1654" stopIfTrue="1">
      <formula>B124=""</formula>
    </cfRule>
  </conditionalFormatting>
  <conditionalFormatting sqref="M124:N124">
    <cfRule type="expression" dxfId="965" priority="1655" stopIfTrue="1">
      <formula>M124=""</formula>
    </cfRule>
  </conditionalFormatting>
  <conditionalFormatting sqref="E124">
    <cfRule type="expression" dxfId="964" priority="1653" stopIfTrue="1">
      <formula>E124&lt;=0</formula>
    </cfRule>
  </conditionalFormatting>
  <conditionalFormatting sqref="F124">
    <cfRule type="expression" dxfId="963" priority="1652" stopIfTrue="1">
      <formula>F124&lt;=0</formula>
    </cfRule>
  </conditionalFormatting>
  <conditionalFormatting sqref="D124">
    <cfRule type="expression" dxfId="962" priority="1651" stopIfTrue="1">
      <formula>D124&lt;=0</formula>
    </cfRule>
  </conditionalFormatting>
  <conditionalFormatting sqref="D124">
    <cfRule type="expression" dxfId="961" priority="1650" stopIfTrue="1">
      <formula>D124&lt;=0</formula>
    </cfRule>
  </conditionalFormatting>
  <conditionalFormatting sqref="B185:C185">
    <cfRule type="expression" dxfId="960" priority="1280" stopIfTrue="1">
      <formula>B185=""</formula>
    </cfRule>
  </conditionalFormatting>
  <conditionalFormatting sqref="B167">
    <cfRule type="expression" dxfId="959" priority="1243" stopIfTrue="1">
      <formula>B167=""</formula>
    </cfRule>
  </conditionalFormatting>
  <conditionalFormatting sqref="E238:F238">
    <cfRule type="expression" dxfId="958" priority="1101" stopIfTrue="1">
      <formula>E238&lt;=0</formula>
    </cfRule>
  </conditionalFormatting>
  <conditionalFormatting sqref="M238:N238">
    <cfRule type="expression" dxfId="957" priority="1100" stopIfTrue="1">
      <formula>M238=""</formula>
    </cfRule>
  </conditionalFormatting>
  <conditionalFormatting sqref="D238">
    <cfRule type="expression" dxfId="956" priority="1099" stopIfTrue="1">
      <formula>D238&lt;=0</formula>
    </cfRule>
  </conditionalFormatting>
  <conditionalFormatting sqref="B238:C238">
    <cfRule type="expression" dxfId="955" priority="1098" stopIfTrue="1">
      <formula>B238=""</formula>
    </cfRule>
  </conditionalFormatting>
  <conditionalFormatting sqref="F238">
    <cfRule type="expression" dxfId="954" priority="1096" stopIfTrue="1">
      <formula>F238&lt;=0</formula>
    </cfRule>
  </conditionalFormatting>
  <conditionalFormatting sqref="I238">
    <cfRule type="expression" dxfId="953" priority="1093" stopIfTrue="1">
      <formula>I238=""</formula>
    </cfRule>
  </conditionalFormatting>
  <conditionalFormatting sqref="G238">
    <cfRule type="expression" dxfId="952" priority="1094" stopIfTrue="1">
      <formula>G238=""</formula>
    </cfRule>
  </conditionalFormatting>
  <conditionalFormatting sqref="H238">
    <cfRule type="expression" dxfId="951" priority="1095" stopIfTrue="1">
      <formula>H238=""</formula>
    </cfRule>
  </conditionalFormatting>
  <conditionalFormatting sqref="J238">
    <cfRule type="expression" dxfId="950" priority="1091" stopIfTrue="1">
      <formula>J238=""</formula>
    </cfRule>
  </conditionalFormatting>
  <conditionalFormatting sqref="L238">
    <cfRule type="expression" dxfId="949" priority="1090" stopIfTrue="1">
      <formula>L238=""</formula>
    </cfRule>
  </conditionalFormatting>
  <conditionalFormatting sqref="K238">
    <cfRule type="expression" dxfId="948" priority="1092" stopIfTrue="1">
      <formula>K238=""</formula>
    </cfRule>
  </conditionalFormatting>
  <conditionalFormatting sqref="R238">
    <cfRule type="expression" dxfId="947" priority="1089" stopIfTrue="1">
      <formula>R238=""</formula>
    </cfRule>
  </conditionalFormatting>
  <conditionalFormatting sqref="O238">
    <cfRule type="expression" dxfId="946" priority="1088" stopIfTrue="1">
      <formula>O238=""</formula>
    </cfRule>
  </conditionalFormatting>
  <conditionalFormatting sqref="P238">
    <cfRule type="expression" dxfId="945" priority="1087" stopIfTrue="1">
      <formula>P238=""</formula>
    </cfRule>
  </conditionalFormatting>
  <conditionalFormatting sqref="Q238">
    <cfRule type="expression" dxfId="944" priority="1086" stopIfTrue="1">
      <formula>Q238=""</formula>
    </cfRule>
  </conditionalFormatting>
  <conditionalFormatting sqref="O29:R29 G29:L29 G31:L32 O31:R32">
    <cfRule type="expression" dxfId="943" priority="1079" stopIfTrue="1">
      <formula>G29=""</formula>
    </cfRule>
  </conditionalFormatting>
  <conditionalFormatting sqref="M29:N29 M31:N32">
    <cfRule type="expression" dxfId="942" priority="1078" stopIfTrue="1">
      <formula>M29=""</formula>
    </cfRule>
  </conditionalFormatting>
  <conditionalFormatting sqref="F29 F31:F32">
    <cfRule type="expression" dxfId="941" priority="1077" stopIfTrue="1">
      <formula>F29&lt;=0</formula>
    </cfRule>
  </conditionalFormatting>
  <conditionalFormatting sqref="B29 B31:C31">
    <cfRule type="expression" dxfId="940" priority="1076" stopIfTrue="1">
      <formula>B29=""</formula>
    </cfRule>
  </conditionalFormatting>
  <conditionalFormatting sqref="D29:E29 D31">
    <cfRule type="expression" dxfId="939" priority="1075" stopIfTrue="1">
      <formula>D29&lt;=0</formula>
    </cfRule>
  </conditionalFormatting>
  <conditionalFormatting sqref="C29">
    <cfRule type="expression" dxfId="938" priority="1073" stopIfTrue="1">
      <formula>C29=""</formula>
    </cfRule>
  </conditionalFormatting>
  <conditionalFormatting sqref="E26">
    <cfRule type="expression" dxfId="937" priority="1070" stopIfTrue="1">
      <formula>E26&lt;=0</formula>
    </cfRule>
  </conditionalFormatting>
  <conditionalFormatting sqref="M199:N199">
    <cfRule type="expression" dxfId="936" priority="616" stopIfTrue="1">
      <formula>M199=""</formula>
    </cfRule>
  </conditionalFormatting>
  <conditionalFormatting sqref="A199">
    <cfRule type="expression" dxfId="935" priority="613" stopIfTrue="1">
      <formula>A199=""</formula>
    </cfRule>
  </conditionalFormatting>
  <conditionalFormatting sqref="D199">
    <cfRule type="expression" dxfId="934" priority="615" stopIfTrue="1">
      <formula>D199&lt;=0</formula>
    </cfRule>
  </conditionalFormatting>
  <conditionalFormatting sqref="B199:C199">
    <cfRule type="expression" dxfId="933" priority="614" stopIfTrue="1">
      <formula>B199=""</formula>
    </cfRule>
  </conditionalFormatting>
  <conditionalFormatting sqref="E199">
    <cfRule type="expression" dxfId="932" priority="612" stopIfTrue="1">
      <formula>E199&lt;=0</formula>
    </cfRule>
  </conditionalFormatting>
  <conditionalFormatting sqref="F199">
    <cfRule type="expression" dxfId="931" priority="611" stopIfTrue="1">
      <formula>F199&lt;=0</formula>
    </cfRule>
  </conditionalFormatting>
  <conditionalFormatting sqref="I199">
    <cfRule type="expression" dxfId="930" priority="608" stopIfTrue="1">
      <formula>I199=""</formula>
    </cfRule>
  </conditionalFormatting>
  <conditionalFormatting sqref="G199">
    <cfRule type="expression" dxfId="929" priority="609" stopIfTrue="1">
      <formula>G199=""</formula>
    </cfRule>
  </conditionalFormatting>
  <conditionalFormatting sqref="H199">
    <cfRule type="expression" dxfId="928" priority="610" stopIfTrue="1">
      <formula>H199=""</formula>
    </cfRule>
  </conditionalFormatting>
  <conditionalFormatting sqref="J199">
    <cfRule type="expression" dxfId="927" priority="606" stopIfTrue="1">
      <formula>J199=""</formula>
    </cfRule>
  </conditionalFormatting>
  <conditionalFormatting sqref="L199">
    <cfRule type="expression" dxfId="926" priority="605" stopIfTrue="1">
      <formula>L199=""</formula>
    </cfRule>
  </conditionalFormatting>
  <conditionalFormatting sqref="K199">
    <cfRule type="expression" dxfId="925" priority="607" stopIfTrue="1">
      <formula>K199=""</formula>
    </cfRule>
  </conditionalFormatting>
  <conditionalFormatting sqref="R199">
    <cfRule type="expression" dxfId="924" priority="604" stopIfTrue="1">
      <formula>R199=""</formula>
    </cfRule>
  </conditionalFormatting>
  <conditionalFormatting sqref="O199">
    <cfRule type="expression" dxfId="923" priority="603" stopIfTrue="1">
      <formula>O199=""</formula>
    </cfRule>
  </conditionalFormatting>
  <conditionalFormatting sqref="P199">
    <cfRule type="expression" dxfId="922" priority="602" stopIfTrue="1">
      <formula>P199=""</formula>
    </cfRule>
  </conditionalFormatting>
  <conditionalFormatting sqref="Q199">
    <cfRule type="expression" dxfId="921" priority="601" stopIfTrue="1">
      <formula>Q199=""</formula>
    </cfRule>
  </conditionalFormatting>
  <conditionalFormatting sqref="F201">
    <cfRule type="expression" dxfId="920" priority="578" stopIfTrue="1">
      <formula>F201&lt;=0</formula>
    </cfRule>
  </conditionalFormatting>
  <conditionalFormatting sqref="L201">
    <cfRule type="expression" dxfId="919" priority="572" stopIfTrue="1">
      <formula>L201=""</formula>
    </cfRule>
  </conditionalFormatting>
  <conditionalFormatting sqref="J201">
    <cfRule type="expression" dxfId="918" priority="573" stopIfTrue="1">
      <formula>J201=""</formula>
    </cfRule>
  </conditionalFormatting>
  <conditionalFormatting sqref="H201">
    <cfRule type="expression" dxfId="917" priority="577" stopIfTrue="1">
      <formula>H201=""</formula>
    </cfRule>
  </conditionalFormatting>
  <conditionalFormatting sqref="K201">
    <cfRule type="expression" dxfId="916" priority="574" stopIfTrue="1">
      <formula>K201=""</formula>
    </cfRule>
  </conditionalFormatting>
  <conditionalFormatting sqref="R201">
    <cfRule type="expression" dxfId="915" priority="571" stopIfTrue="1">
      <formula>R201=""</formula>
    </cfRule>
  </conditionalFormatting>
  <conditionalFormatting sqref="O201">
    <cfRule type="expression" dxfId="914" priority="570" stopIfTrue="1">
      <formula>O201=""</formula>
    </cfRule>
  </conditionalFormatting>
  <conditionalFormatting sqref="G201">
    <cfRule type="expression" dxfId="913" priority="576" stopIfTrue="1">
      <formula>G201=""</formula>
    </cfRule>
  </conditionalFormatting>
  <conditionalFormatting sqref="I201">
    <cfRule type="expression" dxfId="912" priority="575" stopIfTrue="1">
      <formula>I201=""</formula>
    </cfRule>
  </conditionalFormatting>
  <conditionalFormatting sqref="E201">
    <cfRule type="expression" dxfId="911" priority="579" stopIfTrue="1">
      <formula>E201&lt;=0</formula>
    </cfRule>
  </conditionalFormatting>
  <conditionalFormatting sqref="P201">
    <cfRule type="expression" dxfId="910" priority="569" stopIfTrue="1">
      <formula>P201=""</formula>
    </cfRule>
  </conditionalFormatting>
  <conditionalFormatting sqref="Q201">
    <cfRule type="expression" dxfId="909" priority="568" stopIfTrue="1">
      <formula>Q201=""</formula>
    </cfRule>
  </conditionalFormatting>
  <conditionalFormatting sqref="M201:N201">
    <cfRule type="expression" dxfId="908" priority="583" stopIfTrue="1">
      <formula>M201=""</formula>
    </cfRule>
  </conditionalFormatting>
  <conditionalFormatting sqref="D201">
    <cfRule type="expression" dxfId="907" priority="582" stopIfTrue="1">
      <formula>D201&lt;=0</formula>
    </cfRule>
  </conditionalFormatting>
  <conditionalFormatting sqref="G209:R209 C209">
    <cfRule type="expression" dxfId="906" priority="450" stopIfTrue="1">
      <formula>C209=""</formula>
    </cfRule>
  </conditionalFormatting>
  <conditionalFormatting sqref="D209:F209">
    <cfRule type="expression" dxfId="905" priority="449" stopIfTrue="1">
      <formula>D209&lt;=0</formula>
    </cfRule>
  </conditionalFormatting>
  <conditionalFormatting sqref="G36:L36 O36:R36">
    <cfRule type="expression" dxfId="904" priority="403" stopIfTrue="1">
      <formula>G36=""</formula>
    </cfRule>
  </conditionalFormatting>
  <conditionalFormatting sqref="B32:C32">
    <cfRule type="expression" dxfId="903" priority="389" stopIfTrue="1">
      <formula>B32=""</formula>
    </cfRule>
  </conditionalFormatting>
  <conditionalFormatting sqref="M36:N36">
    <cfRule type="expression" dxfId="902" priority="402" stopIfTrue="1">
      <formula>M36=""</formula>
    </cfRule>
  </conditionalFormatting>
  <conditionalFormatting sqref="D36">
    <cfRule type="expression" dxfId="901" priority="401" stopIfTrue="1">
      <formula>D36&lt;=0</formula>
    </cfRule>
  </conditionalFormatting>
  <conditionalFormatting sqref="E36">
    <cfRule type="expression" dxfId="900" priority="399" stopIfTrue="1">
      <formula>E36&lt;=0</formula>
    </cfRule>
  </conditionalFormatting>
  <conditionalFormatting sqref="B36:C36">
    <cfRule type="expression" dxfId="899" priority="400" stopIfTrue="1">
      <formula>B36=""</formula>
    </cfRule>
  </conditionalFormatting>
  <conditionalFormatting sqref="F36">
    <cfRule type="expression" dxfId="898" priority="398" stopIfTrue="1">
      <formula>F36&lt;=0</formula>
    </cfRule>
  </conditionalFormatting>
  <conditionalFormatting sqref="D32">
    <cfRule type="expression" dxfId="897" priority="390" stopIfTrue="1">
      <formula>D32&lt;=0</formula>
    </cfRule>
  </conditionalFormatting>
  <conditionalFormatting sqref="E32">
    <cfRule type="expression" dxfId="896" priority="388" stopIfTrue="1">
      <formula>E32&lt;=0</formula>
    </cfRule>
  </conditionalFormatting>
  <conditionalFormatting sqref="E31">
    <cfRule type="expression" dxfId="895" priority="387" stopIfTrue="1">
      <formula>E31&lt;=0</formula>
    </cfRule>
  </conditionalFormatting>
  <conditionalFormatting sqref="C30">
    <cfRule type="expression" dxfId="894" priority="380" stopIfTrue="1">
      <formula>C30=""</formula>
    </cfRule>
  </conditionalFormatting>
  <conditionalFormatting sqref="O30:R30 G30:L30">
    <cfRule type="expression" dxfId="893" priority="385" stopIfTrue="1">
      <formula>G30=""</formula>
    </cfRule>
  </conditionalFormatting>
  <conditionalFormatting sqref="M30:N30">
    <cfRule type="expression" dxfId="892" priority="384" stopIfTrue="1">
      <formula>M30=""</formula>
    </cfRule>
  </conditionalFormatting>
  <conditionalFormatting sqref="F30">
    <cfRule type="expression" dxfId="891" priority="383" stopIfTrue="1">
      <formula>F30&lt;=0</formula>
    </cfRule>
  </conditionalFormatting>
  <conditionalFormatting sqref="B30">
    <cfRule type="expression" dxfId="890" priority="382" stopIfTrue="1">
      <formula>B30=""</formula>
    </cfRule>
  </conditionalFormatting>
  <conditionalFormatting sqref="D30:E30">
    <cfRule type="expression" dxfId="889" priority="381" stopIfTrue="1">
      <formula>D30&lt;=0</formula>
    </cfRule>
  </conditionalFormatting>
  <conditionalFormatting sqref="M154:N156 G152:L156 O152:R156 A152:A156">
    <cfRule type="expression" dxfId="888" priority="347" stopIfTrue="1">
      <formula>A152=""</formula>
    </cfRule>
  </conditionalFormatting>
  <conditionalFormatting sqref="D154:F156">
    <cfRule type="expression" dxfId="887" priority="346" stopIfTrue="1">
      <formula>D154&lt;=0</formula>
    </cfRule>
  </conditionalFormatting>
  <conditionalFormatting sqref="M152:N152">
    <cfRule type="expression" dxfId="886" priority="345" stopIfTrue="1">
      <formula>M152=""</formula>
    </cfRule>
  </conditionalFormatting>
  <conditionalFormatting sqref="D152">
    <cfRule type="expression" dxfId="885" priority="344" stopIfTrue="1">
      <formula>D152&lt;=0</formula>
    </cfRule>
  </conditionalFormatting>
  <conditionalFormatting sqref="B152:C152">
    <cfRule type="expression" dxfId="884" priority="343" stopIfTrue="1">
      <formula>B152=""</formula>
    </cfRule>
  </conditionalFormatting>
  <conditionalFormatting sqref="E152">
    <cfRule type="expression" dxfId="883" priority="342" stopIfTrue="1">
      <formula>E152&lt;=0</formula>
    </cfRule>
  </conditionalFormatting>
  <conditionalFormatting sqref="F152">
    <cfRule type="expression" dxfId="882" priority="341" stopIfTrue="1">
      <formula>F152&lt;=0</formula>
    </cfRule>
  </conditionalFormatting>
  <conditionalFormatting sqref="M153:N153">
    <cfRule type="expression" dxfId="881" priority="340" stopIfTrue="1">
      <formula>M153=""</formula>
    </cfRule>
  </conditionalFormatting>
  <conditionalFormatting sqref="D153">
    <cfRule type="expression" dxfId="880" priority="339" stopIfTrue="1">
      <formula>D153&lt;=0</formula>
    </cfRule>
  </conditionalFormatting>
  <conditionalFormatting sqref="C153">
    <cfRule type="expression" dxfId="879" priority="338" stopIfTrue="1">
      <formula>C153=""</formula>
    </cfRule>
  </conditionalFormatting>
  <conditionalFormatting sqref="E153">
    <cfRule type="expression" dxfId="878" priority="337" stopIfTrue="1">
      <formula>E153&lt;=0</formula>
    </cfRule>
  </conditionalFormatting>
  <conditionalFormatting sqref="F153">
    <cfRule type="expression" dxfId="877" priority="336" stopIfTrue="1">
      <formula>F153&lt;=0</formula>
    </cfRule>
  </conditionalFormatting>
  <conditionalFormatting sqref="C154:C156">
    <cfRule type="expression" dxfId="876" priority="335" stopIfTrue="1">
      <formula>C154=""</formula>
    </cfRule>
  </conditionalFormatting>
  <conditionalFormatting sqref="G158:L158 O158:R158 A158">
    <cfRule type="expression" dxfId="875" priority="330" stopIfTrue="1">
      <formula>A158=""</formula>
    </cfRule>
  </conditionalFormatting>
  <conditionalFormatting sqref="M158:N158">
    <cfRule type="expression" dxfId="874" priority="329" stopIfTrue="1">
      <formula>M158=""</formula>
    </cfRule>
  </conditionalFormatting>
  <conditionalFormatting sqref="D158">
    <cfRule type="expression" dxfId="873" priority="328" stopIfTrue="1">
      <formula>D158&lt;=0</formula>
    </cfRule>
  </conditionalFormatting>
  <conditionalFormatting sqref="B158:C158">
    <cfRule type="expression" dxfId="872" priority="327" stopIfTrue="1">
      <formula>B158=""</formula>
    </cfRule>
  </conditionalFormatting>
  <conditionalFormatting sqref="E158">
    <cfRule type="expression" dxfId="871" priority="326" stopIfTrue="1">
      <formula>E158&lt;=0</formula>
    </cfRule>
  </conditionalFormatting>
  <conditionalFormatting sqref="F158">
    <cfRule type="expression" dxfId="870" priority="325" stopIfTrue="1">
      <formula>F158&lt;=0</formula>
    </cfRule>
  </conditionalFormatting>
  <conditionalFormatting sqref="M162:N162 G160:L162 O160:R162 A160:A162">
    <cfRule type="expression" dxfId="869" priority="324" stopIfTrue="1">
      <formula>A160=""</formula>
    </cfRule>
  </conditionalFormatting>
  <conditionalFormatting sqref="D162:F162">
    <cfRule type="expression" dxfId="868" priority="323" stopIfTrue="1">
      <formula>D162&lt;=0</formula>
    </cfRule>
  </conditionalFormatting>
  <conditionalFormatting sqref="M160:N160">
    <cfRule type="expression" dxfId="867" priority="322" stopIfTrue="1">
      <formula>M160=""</formula>
    </cfRule>
  </conditionalFormatting>
  <conditionalFormatting sqref="D160">
    <cfRule type="expression" dxfId="866" priority="321" stopIfTrue="1">
      <formula>D160&lt;=0</formula>
    </cfRule>
  </conditionalFormatting>
  <conditionalFormatting sqref="B160:C160">
    <cfRule type="expression" dxfId="865" priority="320" stopIfTrue="1">
      <formula>B160=""</formula>
    </cfRule>
  </conditionalFormatting>
  <conditionalFormatting sqref="E160">
    <cfRule type="expression" dxfId="864" priority="319" stopIfTrue="1">
      <formula>E160&lt;=0</formula>
    </cfRule>
  </conditionalFormatting>
  <conditionalFormatting sqref="F160">
    <cfRule type="expression" dxfId="863" priority="318" stopIfTrue="1">
      <formula>F160&lt;=0</formula>
    </cfRule>
  </conditionalFormatting>
  <conditionalFormatting sqref="M161:N161">
    <cfRule type="expression" dxfId="862" priority="317" stopIfTrue="1">
      <formula>M161=""</formula>
    </cfRule>
  </conditionalFormatting>
  <conditionalFormatting sqref="D161">
    <cfRule type="expression" dxfId="861" priority="316" stopIfTrue="1">
      <formula>D161&lt;=0</formula>
    </cfRule>
  </conditionalFormatting>
  <conditionalFormatting sqref="C161">
    <cfRule type="expression" dxfId="860" priority="315" stopIfTrue="1">
      <formula>C161=""</formula>
    </cfRule>
  </conditionalFormatting>
  <conditionalFormatting sqref="E161">
    <cfRule type="expression" dxfId="859" priority="314" stopIfTrue="1">
      <formula>E161&lt;=0</formula>
    </cfRule>
  </conditionalFormatting>
  <conditionalFormatting sqref="F161">
    <cfRule type="expression" dxfId="858" priority="313" stopIfTrue="1">
      <formula>F161&lt;=0</formula>
    </cfRule>
  </conditionalFormatting>
  <conditionalFormatting sqref="C162">
    <cfRule type="expression" dxfId="857" priority="312" stopIfTrue="1">
      <formula>C162=""</formula>
    </cfRule>
  </conditionalFormatting>
  <conditionalFormatting sqref="B161">
    <cfRule type="expression" dxfId="856" priority="311" stopIfTrue="1">
      <formula>B161=""</formula>
    </cfRule>
  </conditionalFormatting>
  <conditionalFormatting sqref="B162">
    <cfRule type="expression" dxfId="855" priority="310" stopIfTrue="1">
      <formula>B162=""</formula>
    </cfRule>
  </conditionalFormatting>
  <conditionalFormatting sqref="A169">
    <cfRule type="expression" dxfId="854" priority="306" stopIfTrue="1">
      <formula>A169=""</formula>
    </cfRule>
  </conditionalFormatting>
  <conditionalFormatting sqref="M169:N169">
    <cfRule type="expression" dxfId="853" priority="309" stopIfTrue="1">
      <formula>M169=""</formula>
    </cfRule>
  </conditionalFormatting>
  <conditionalFormatting sqref="D169">
    <cfRule type="expression" dxfId="852" priority="308" stopIfTrue="1">
      <formula>D169&lt;=0</formula>
    </cfRule>
  </conditionalFormatting>
  <conditionalFormatting sqref="B169:C169">
    <cfRule type="expression" dxfId="851" priority="307" stopIfTrue="1">
      <formula>B169=""</formula>
    </cfRule>
  </conditionalFormatting>
  <conditionalFormatting sqref="E169">
    <cfRule type="expression" dxfId="850" priority="305" stopIfTrue="1">
      <formula>E169&lt;=0</formula>
    </cfRule>
  </conditionalFormatting>
  <conditionalFormatting sqref="F169">
    <cfRule type="expression" dxfId="849" priority="304" stopIfTrue="1">
      <formula>F169&lt;=0</formula>
    </cfRule>
  </conditionalFormatting>
  <conditionalFormatting sqref="I169">
    <cfRule type="expression" dxfId="848" priority="301" stopIfTrue="1">
      <formula>I169=""</formula>
    </cfRule>
  </conditionalFormatting>
  <conditionalFormatting sqref="G169">
    <cfRule type="expression" dxfId="847" priority="302" stopIfTrue="1">
      <formula>G169=""</formula>
    </cfRule>
  </conditionalFormatting>
  <conditionalFormatting sqref="H169">
    <cfRule type="expression" dxfId="846" priority="303" stopIfTrue="1">
      <formula>H169=""</formula>
    </cfRule>
  </conditionalFormatting>
  <conditionalFormatting sqref="J169">
    <cfRule type="expression" dxfId="845" priority="299" stopIfTrue="1">
      <formula>J169=""</formula>
    </cfRule>
  </conditionalFormatting>
  <conditionalFormatting sqref="L169">
    <cfRule type="expression" dxfId="844" priority="298" stopIfTrue="1">
      <formula>L169=""</formula>
    </cfRule>
  </conditionalFormatting>
  <conditionalFormatting sqref="K169">
    <cfRule type="expression" dxfId="843" priority="300" stopIfTrue="1">
      <formula>K169=""</formula>
    </cfRule>
  </conditionalFormatting>
  <conditionalFormatting sqref="R169">
    <cfRule type="expression" dxfId="842" priority="297" stopIfTrue="1">
      <formula>R169=""</formula>
    </cfRule>
  </conditionalFormatting>
  <conditionalFormatting sqref="O169">
    <cfRule type="expression" dxfId="841" priority="296" stopIfTrue="1">
      <formula>O169=""</formula>
    </cfRule>
  </conditionalFormatting>
  <conditionalFormatting sqref="P169">
    <cfRule type="expression" dxfId="840" priority="295" stopIfTrue="1">
      <formula>P169=""</formula>
    </cfRule>
  </conditionalFormatting>
  <conditionalFormatting sqref="Q169">
    <cfRule type="expression" dxfId="839" priority="294" stopIfTrue="1">
      <formula>Q169=""</formula>
    </cfRule>
  </conditionalFormatting>
  <conditionalFormatting sqref="A172">
    <cfRule type="expression" dxfId="838" priority="289" stopIfTrue="1">
      <formula>A172=""</formula>
    </cfRule>
  </conditionalFormatting>
  <conditionalFormatting sqref="M172:N172">
    <cfRule type="expression" dxfId="837" priority="292" stopIfTrue="1">
      <formula>M172=""</formula>
    </cfRule>
  </conditionalFormatting>
  <conditionalFormatting sqref="D172">
    <cfRule type="expression" dxfId="836" priority="291" stopIfTrue="1">
      <formula>D172&lt;=0</formula>
    </cfRule>
  </conditionalFormatting>
  <conditionalFormatting sqref="B172:C172">
    <cfRule type="expression" dxfId="835" priority="290" stopIfTrue="1">
      <formula>B172=""</formula>
    </cfRule>
  </conditionalFormatting>
  <conditionalFormatting sqref="E172">
    <cfRule type="expression" dxfId="834" priority="288" stopIfTrue="1">
      <formula>E172&lt;=0</formula>
    </cfRule>
  </conditionalFormatting>
  <conditionalFormatting sqref="F172">
    <cfRule type="expression" dxfId="833" priority="287" stopIfTrue="1">
      <formula>F172&lt;=0</formula>
    </cfRule>
  </conditionalFormatting>
  <conditionalFormatting sqref="I172">
    <cfRule type="expression" dxfId="832" priority="284" stopIfTrue="1">
      <formula>I172=""</formula>
    </cfRule>
  </conditionalFormatting>
  <conditionalFormatting sqref="G172">
    <cfRule type="expression" dxfId="831" priority="285" stopIfTrue="1">
      <formula>G172=""</formula>
    </cfRule>
  </conditionalFormatting>
  <conditionalFormatting sqref="H172">
    <cfRule type="expression" dxfId="830" priority="286" stopIfTrue="1">
      <formula>H172=""</formula>
    </cfRule>
  </conditionalFormatting>
  <conditionalFormatting sqref="J172">
    <cfRule type="expression" dxfId="829" priority="282" stopIfTrue="1">
      <formula>J172=""</formula>
    </cfRule>
  </conditionalFormatting>
  <conditionalFormatting sqref="L172">
    <cfRule type="expression" dxfId="828" priority="281" stopIfTrue="1">
      <formula>L172=""</formula>
    </cfRule>
  </conditionalFormatting>
  <conditionalFormatting sqref="K172">
    <cfRule type="expression" dxfId="827" priority="283" stopIfTrue="1">
      <formula>K172=""</formula>
    </cfRule>
  </conditionalFormatting>
  <conditionalFormatting sqref="R172">
    <cfRule type="expression" dxfId="826" priority="280" stopIfTrue="1">
      <formula>R172=""</formula>
    </cfRule>
  </conditionalFormatting>
  <conditionalFormatting sqref="O172">
    <cfRule type="expression" dxfId="825" priority="279" stopIfTrue="1">
      <formula>O172=""</formula>
    </cfRule>
  </conditionalFormatting>
  <conditionalFormatting sqref="P172">
    <cfRule type="expression" dxfId="824" priority="278" stopIfTrue="1">
      <formula>P172=""</formula>
    </cfRule>
  </conditionalFormatting>
  <conditionalFormatting sqref="Q172">
    <cfRule type="expression" dxfId="823" priority="277" stopIfTrue="1">
      <formula>Q172=""</formula>
    </cfRule>
  </conditionalFormatting>
  <conditionalFormatting sqref="A174">
    <cfRule type="expression" dxfId="822" priority="272" stopIfTrue="1">
      <formula>A174=""</formula>
    </cfRule>
  </conditionalFormatting>
  <conditionalFormatting sqref="M174:N174">
    <cfRule type="expression" dxfId="821" priority="275" stopIfTrue="1">
      <formula>M174=""</formula>
    </cfRule>
  </conditionalFormatting>
  <conditionalFormatting sqref="D174">
    <cfRule type="expression" dxfId="820" priority="274" stopIfTrue="1">
      <formula>D174&lt;=0</formula>
    </cfRule>
  </conditionalFormatting>
  <conditionalFormatting sqref="B174:C174">
    <cfRule type="expression" dxfId="819" priority="273" stopIfTrue="1">
      <formula>B174=""</formula>
    </cfRule>
  </conditionalFormatting>
  <conditionalFormatting sqref="E174">
    <cfRule type="expression" dxfId="818" priority="271" stopIfTrue="1">
      <formula>E174&lt;=0</formula>
    </cfRule>
  </conditionalFormatting>
  <conditionalFormatting sqref="F174">
    <cfRule type="expression" dxfId="817" priority="270" stopIfTrue="1">
      <formula>F174&lt;=0</formula>
    </cfRule>
  </conditionalFormatting>
  <conditionalFormatting sqref="I174">
    <cfRule type="expression" dxfId="816" priority="267" stopIfTrue="1">
      <formula>I174=""</formula>
    </cfRule>
  </conditionalFormatting>
  <conditionalFormatting sqref="G174">
    <cfRule type="expression" dxfId="815" priority="268" stopIfTrue="1">
      <formula>G174=""</formula>
    </cfRule>
  </conditionalFormatting>
  <conditionalFormatting sqref="H174">
    <cfRule type="expression" dxfId="814" priority="269" stopIfTrue="1">
      <formula>H174=""</formula>
    </cfRule>
  </conditionalFormatting>
  <conditionalFormatting sqref="J174">
    <cfRule type="expression" dxfId="813" priority="265" stopIfTrue="1">
      <formula>J174=""</formula>
    </cfRule>
  </conditionalFormatting>
  <conditionalFormatting sqref="L174">
    <cfRule type="expression" dxfId="812" priority="264" stopIfTrue="1">
      <formula>L174=""</formula>
    </cfRule>
  </conditionalFormatting>
  <conditionalFormatting sqref="K174">
    <cfRule type="expression" dxfId="811" priority="266" stopIfTrue="1">
      <formula>K174=""</formula>
    </cfRule>
  </conditionalFormatting>
  <conditionalFormatting sqref="R174">
    <cfRule type="expression" dxfId="810" priority="263" stopIfTrue="1">
      <formula>R174=""</formula>
    </cfRule>
  </conditionalFormatting>
  <conditionalFormatting sqref="O174">
    <cfRule type="expression" dxfId="809" priority="262" stopIfTrue="1">
      <formula>O174=""</formula>
    </cfRule>
  </conditionalFormatting>
  <conditionalFormatting sqref="P174">
    <cfRule type="expression" dxfId="808" priority="261" stopIfTrue="1">
      <formula>P174=""</formula>
    </cfRule>
  </conditionalFormatting>
  <conditionalFormatting sqref="Q174">
    <cfRule type="expression" dxfId="807" priority="260" stopIfTrue="1">
      <formula>Q174=""</formula>
    </cfRule>
  </conditionalFormatting>
  <conditionalFormatting sqref="A171">
    <cfRule type="expression" dxfId="806" priority="255" stopIfTrue="1">
      <formula>A171=""</formula>
    </cfRule>
  </conditionalFormatting>
  <conditionalFormatting sqref="M171">
    <cfRule type="expression" dxfId="805" priority="258" stopIfTrue="1">
      <formula>M171=""</formula>
    </cfRule>
  </conditionalFormatting>
  <conditionalFormatting sqref="D171">
    <cfRule type="expression" dxfId="804" priority="257" stopIfTrue="1">
      <formula>D171&lt;=0</formula>
    </cfRule>
  </conditionalFormatting>
  <conditionalFormatting sqref="B171:C171">
    <cfRule type="expression" dxfId="803" priority="256" stopIfTrue="1">
      <formula>B171=""</formula>
    </cfRule>
  </conditionalFormatting>
  <conditionalFormatting sqref="E171">
    <cfRule type="expression" dxfId="802" priority="254" stopIfTrue="1">
      <formula>E171&lt;=0</formula>
    </cfRule>
  </conditionalFormatting>
  <conditionalFormatting sqref="F171">
    <cfRule type="expression" dxfId="801" priority="253" stopIfTrue="1">
      <formula>F171&lt;=0</formula>
    </cfRule>
  </conditionalFormatting>
  <conditionalFormatting sqref="I171">
    <cfRule type="expression" dxfId="800" priority="250" stopIfTrue="1">
      <formula>I171=""</formula>
    </cfRule>
  </conditionalFormatting>
  <conditionalFormatting sqref="G171">
    <cfRule type="expression" dxfId="799" priority="251" stopIfTrue="1">
      <formula>G171=""</formula>
    </cfRule>
  </conditionalFormatting>
  <conditionalFormatting sqref="H171">
    <cfRule type="expression" dxfId="798" priority="252" stopIfTrue="1">
      <formula>H171=""</formula>
    </cfRule>
  </conditionalFormatting>
  <conditionalFormatting sqref="J171">
    <cfRule type="expression" dxfId="797" priority="248" stopIfTrue="1">
      <formula>J171=""</formula>
    </cfRule>
  </conditionalFormatting>
  <conditionalFormatting sqref="L171">
    <cfRule type="expression" dxfId="796" priority="247" stopIfTrue="1">
      <formula>L171=""</formula>
    </cfRule>
  </conditionalFormatting>
  <conditionalFormatting sqref="K171">
    <cfRule type="expression" dxfId="795" priority="249" stopIfTrue="1">
      <formula>K171=""</formula>
    </cfRule>
  </conditionalFormatting>
  <conditionalFormatting sqref="R171">
    <cfRule type="expression" dxfId="794" priority="246" stopIfTrue="1">
      <formula>R171=""</formula>
    </cfRule>
  </conditionalFormatting>
  <conditionalFormatting sqref="O171">
    <cfRule type="expression" dxfId="793" priority="245" stopIfTrue="1">
      <formula>O171=""</formula>
    </cfRule>
  </conditionalFormatting>
  <conditionalFormatting sqref="P171">
    <cfRule type="expression" dxfId="792" priority="244" stopIfTrue="1">
      <formula>P171=""</formula>
    </cfRule>
  </conditionalFormatting>
  <conditionalFormatting sqref="Q171">
    <cfRule type="expression" dxfId="791" priority="243" stopIfTrue="1">
      <formula>Q171=""</formula>
    </cfRule>
  </conditionalFormatting>
  <conditionalFormatting sqref="J176">
    <cfRule type="expression" dxfId="790" priority="237" stopIfTrue="1">
      <formula>J176=""</formula>
    </cfRule>
  </conditionalFormatting>
  <conditionalFormatting sqref="M176:N176">
    <cfRule type="expression" dxfId="789" priority="241" stopIfTrue="1">
      <formula>M176=""</formula>
    </cfRule>
  </conditionalFormatting>
  <conditionalFormatting sqref="Q176">
    <cfRule type="expression" dxfId="788" priority="232" stopIfTrue="1">
      <formula>Q176=""</formula>
    </cfRule>
  </conditionalFormatting>
  <conditionalFormatting sqref="K176">
    <cfRule type="expression" dxfId="787" priority="238" stopIfTrue="1">
      <formula>K176=""</formula>
    </cfRule>
  </conditionalFormatting>
  <conditionalFormatting sqref="H176">
    <cfRule type="expression" dxfId="786" priority="240" stopIfTrue="1">
      <formula>H176=""</formula>
    </cfRule>
  </conditionalFormatting>
  <conditionalFormatting sqref="R176">
    <cfRule type="expression" dxfId="785" priority="235" stopIfTrue="1">
      <formula>R176=""</formula>
    </cfRule>
  </conditionalFormatting>
  <conditionalFormatting sqref="I176">
    <cfRule type="expression" dxfId="784" priority="239" stopIfTrue="1">
      <formula>I176=""</formula>
    </cfRule>
  </conditionalFormatting>
  <conditionalFormatting sqref="L176">
    <cfRule type="expression" dxfId="783" priority="236" stopIfTrue="1">
      <formula>L176=""</formula>
    </cfRule>
  </conditionalFormatting>
  <conditionalFormatting sqref="O176">
    <cfRule type="expression" dxfId="782" priority="234" stopIfTrue="1">
      <formula>O176=""</formula>
    </cfRule>
  </conditionalFormatting>
  <conditionalFormatting sqref="P176">
    <cfRule type="expression" dxfId="781" priority="233" stopIfTrue="1">
      <formula>P176=""</formula>
    </cfRule>
  </conditionalFormatting>
  <conditionalFormatting sqref="L177">
    <cfRule type="expression" dxfId="780" priority="220" stopIfTrue="1">
      <formula>L177=""</formula>
    </cfRule>
  </conditionalFormatting>
  <conditionalFormatting sqref="M177:N177">
    <cfRule type="expression" dxfId="779" priority="230" stopIfTrue="1">
      <formula>M177=""</formula>
    </cfRule>
  </conditionalFormatting>
  <conditionalFormatting sqref="H177">
    <cfRule type="expression" dxfId="778" priority="225" stopIfTrue="1">
      <formula>H177=""</formula>
    </cfRule>
  </conditionalFormatting>
  <conditionalFormatting sqref="E177">
    <cfRule type="expression" dxfId="777" priority="227" stopIfTrue="1">
      <formula>E177&lt;=0</formula>
    </cfRule>
  </conditionalFormatting>
  <conditionalFormatting sqref="J177">
    <cfRule type="expression" dxfId="776" priority="221" stopIfTrue="1">
      <formula>J177=""</formula>
    </cfRule>
  </conditionalFormatting>
  <conditionalFormatting sqref="D177">
    <cfRule type="expression" dxfId="775" priority="229" stopIfTrue="1">
      <formula>D177&lt;=0</formula>
    </cfRule>
  </conditionalFormatting>
  <conditionalFormatting sqref="R177">
    <cfRule type="expression" dxfId="774" priority="219" stopIfTrue="1">
      <formula>R177=""</formula>
    </cfRule>
  </conditionalFormatting>
  <conditionalFormatting sqref="G177">
    <cfRule type="expression" dxfId="773" priority="224" stopIfTrue="1">
      <formula>G177=""</formula>
    </cfRule>
  </conditionalFormatting>
  <conditionalFormatting sqref="I177">
    <cfRule type="expression" dxfId="772" priority="223" stopIfTrue="1">
      <formula>I177=""</formula>
    </cfRule>
  </conditionalFormatting>
  <conditionalFormatting sqref="O177">
    <cfRule type="expression" dxfId="771" priority="218" stopIfTrue="1">
      <formula>O177=""</formula>
    </cfRule>
  </conditionalFormatting>
  <conditionalFormatting sqref="B177:C177">
    <cfRule type="expression" dxfId="770" priority="228" stopIfTrue="1">
      <formula>B177=""</formula>
    </cfRule>
  </conditionalFormatting>
  <conditionalFormatting sqref="P177">
    <cfRule type="expression" dxfId="769" priority="217" stopIfTrue="1">
      <formula>P177=""</formula>
    </cfRule>
  </conditionalFormatting>
  <conditionalFormatting sqref="Q177">
    <cfRule type="expression" dxfId="768" priority="216" stopIfTrue="1">
      <formula>Q177=""</formula>
    </cfRule>
  </conditionalFormatting>
  <conditionalFormatting sqref="F177">
    <cfRule type="expression" dxfId="767" priority="226" stopIfTrue="1">
      <formula>F177&lt;=0</formula>
    </cfRule>
  </conditionalFormatting>
  <conditionalFormatting sqref="K177">
    <cfRule type="expression" dxfId="766" priority="222" stopIfTrue="1">
      <formula>K177=""</formula>
    </cfRule>
  </conditionalFormatting>
  <conditionalFormatting sqref="E176">
    <cfRule type="expression" dxfId="765" priority="212" stopIfTrue="1">
      <formula>E176&lt;=0</formula>
    </cfRule>
  </conditionalFormatting>
  <conditionalFormatting sqref="D176">
    <cfRule type="expression" dxfId="764" priority="214" stopIfTrue="1">
      <formula>D176&lt;=0</formula>
    </cfRule>
  </conditionalFormatting>
  <conditionalFormatting sqref="G176">
    <cfRule type="expression" dxfId="763" priority="210" stopIfTrue="1">
      <formula>G176=""</formula>
    </cfRule>
  </conditionalFormatting>
  <conditionalFormatting sqref="B176:C176">
    <cfRule type="expression" dxfId="762" priority="213" stopIfTrue="1">
      <formula>B176=""</formula>
    </cfRule>
  </conditionalFormatting>
  <conditionalFormatting sqref="F176">
    <cfRule type="expression" dxfId="761" priority="211" stopIfTrue="1">
      <formula>F176&lt;=0</formula>
    </cfRule>
  </conditionalFormatting>
  <conditionalFormatting sqref="A176:A177">
    <cfRule type="expression" dxfId="760" priority="209" stopIfTrue="1">
      <formula>A176=""</formula>
    </cfRule>
  </conditionalFormatting>
  <conditionalFormatting sqref="G33:L33 O33:R33">
    <cfRule type="expression" dxfId="759" priority="208" stopIfTrue="1">
      <formula>G33=""</formula>
    </cfRule>
  </conditionalFormatting>
  <conditionalFormatting sqref="M33:N33">
    <cfRule type="expression" dxfId="758" priority="207" stopIfTrue="1">
      <formula>M33=""</formula>
    </cfRule>
  </conditionalFormatting>
  <conditionalFormatting sqref="D33">
    <cfRule type="expression" dxfId="757" priority="206" stopIfTrue="1">
      <formula>D33&lt;=0</formula>
    </cfRule>
  </conditionalFormatting>
  <conditionalFormatting sqref="B33:C33">
    <cfRule type="expression" dxfId="756" priority="205" stopIfTrue="1">
      <formula>B33=""</formula>
    </cfRule>
  </conditionalFormatting>
  <conditionalFormatting sqref="E33">
    <cfRule type="expression" dxfId="755" priority="204" stopIfTrue="1">
      <formula>E33&lt;=0</formula>
    </cfRule>
  </conditionalFormatting>
  <conditionalFormatting sqref="F33">
    <cfRule type="expression" dxfId="754" priority="203" stopIfTrue="1">
      <formula>F33&lt;=0</formula>
    </cfRule>
  </conditionalFormatting>
  <conditionalFormatting sqref="B62:C62">
    <cfRule type="expression" dxfId="753" priority="202" stopIfTrue="1">
      <formula>B62=""</formula>
    </cfRule>
  </conditionalFormatting>
  <conditionalFormatting sqref="B122:C122">
    <cfRule type="expression" dxfId="752" priority="200" stopIfTrue="1">
      <formula>B122=""</formula>
    </cfRule>
  </conditionalFormatting>
  <conditionalFormatting sqref="E122">
    <cfRule type="expression" dxfId="751" priority="199" stopIfTrue="1">
      <formula>E122&lt;=0</formula>
    </cfRule>
  </conditionalFormatting>
  <conditionalFormatting sqref="D122">
    <cfRule type="expression" dxfId="750" priority="198" stopIfTrue="1">
      <formula>D122&lt;=0</formula>
    </cfRule>
  </conditionalFormatting>
  <conditionalFormatting sqref="O125:R125 G125:L125">
    <cfRule type="expression" dxfId="749" priority="197" stopIfTrue="1">
      <formula>G125=""</formula>
    </cfRule>
  </conditionalFormatting>
  <conditionalFormatting sqref="D125">
    <cfRule type="expression" dxfId="748" priority="196" stopIfTrue="1">
      <formula>D125&lt;=0</formula>
    </cfRule>
  </conditionalFormatting>
  <conditionalFormatting sqref="M125:N125">
    <cfRule type="expression" dxfId="747" priority="195" stopIfTrue="1">
      <formula>M125=""</formula>
    </cfRule>
  </conditionalFormatting>
  <conditionalFormatting sqref="B125:C125">
    <cfRule type="expression" dxfId="746" priority="194" stopIfTrue="1">
      <formula>B125=""</formula>
    </cfRule>
  </conditionalFormatting>
  <conditionalFormatting sqref="E125">
    <cfRule type="expression" dxfId="745" priority="193" stopIfTrue="1">
      <formula>E125&lt;=0</formula>
    </cfRule>
  </conditionalFormatting>
  <conditionalFormatting sqref="F125">
    <cfRule type="expression" dxfId="744" priority="192" stopIfTrue="1">
      <formula>F125&lt;=0</formula>
    </cfRule>
  </conditionalFormatting>
  <conditionalFormatting sqref="O130:R130 G130:L130">
    <cfRule type="expression" dxfId="743" priority="191" stopIfTrue="1">
      <formula>G130=""</formula>
    </cfRule>
  </conditionalFormatting>
  <conditionalFormatting sqref="D130">
    <cfRule type="expression" dxfId="742" priority="190" stopIfTrue="1">
      <formula>D130&lt;=0</formula>
    </cfRule>
  </conditionalFormatting>
  <conditionalFormatting sqref="B130:C130">
    <cfRule type="expression" dxfId="741" priority="188" stopIfTrue="1">
      <formula>B130=""</formula>
    </cfRule>
  </conditionalFormatting>
  <conditionalFormatting sqref="M130:N130">
    <cfRule type="expression" dxfId="740" priority="189" stopIfTrue="1">
      <formula>M130=""</formula>
    </cfRule>
  </conditionalFormatting>
  <conditionalFormatting sqref="E130">
    <cfRule type="expression" dxfId="739" priority="187" stopIfTrue="1">
      <formula>E130&lt;=0</formula>
    </cfRule>
  </conditionalFormatting>
  <conditionalFormatting sqref="F130">
    <cfRule type="expression" dxfId="738" priority="186" stopIfTrue="1">
      <formula>F130&lt;=0</formula>
    </cfRule>
  </conditionalFormatting>
  <conditionalFormatting sqref="E244">
    <cfRule type="expression" dxfId="737" priority="185" stopIfTrue="1">
      <formula>E244&lt;=0</formula>
    </cfRule>
  </conditionalFormatting>
  <conditionalFormatting sqref="M228:N229">
    <cfRule type="expression" dxfId="736" priority="183" stopIfTrue="1">
      <formula>M228=""</formula>
    </cfRule>
  </conditionalFormatting>
  <conditionalFormatting sqref="G228:G229">
    <cfRule type="expression" dxfId="735" priority="177" stopIfTrue="1">
      <formula>G228=""</formula>
    </cfRule>
  </conditionalFormatting>
  <conditionalFormatting sqref="O228:O229">
    <cfRule type="expression" dxfId="734" priority="171" stopIfTrue="1">
      <formula>O228=""</formula>
    </cfRule>
  </conditionalFormatting>
  <conditionalFormatting sqref="H228:H229">
    <cfRule type="expression" dxfId="733" priority="178" stopIfTrue="1">
      <formula>H228=""</formula>
    </cfRule>
  </conditionalFormatting>
  <conditionalFormatting sqref="D228:D229">
    <cfRule type="expression" dxfId="732" priority="182" stopIfTrue="1">
      <formula>D228&lt;=0</formula>
    </cfRule>
  </conditionalFormatting>
  <conditionalFormatting sqref="I228:I229">
    <cfRule type="expression" dxfId="731" priority="176" stopIfTrue="1">
      <formula>I228=""</formula>
    </cfRule>
  </conditionalFormatting>
  <conditionalFormatting sqref="J228:J229">
    <cfRule type="expression" dxfId="730" priority="174" stopIfTrue="1">
      <formula>J228=""</formula>
    </cfRule>
  </conditionalFormatting>
  <conditionalFormatting sqref="K228:K229">
    <cfRule type="expression" dxfId="729" priority="175" stopIfTrue="1">
      <formula>K228=""</formula>
    </cfRule>
  </conditionalFormatting>
  <conditionalFormatting sqref="P228:P229">
    <cfRule type="expression" dxfId="728" priority="170" stopIfTrue="1">
      <formula>P228=""</formula>
    </cfRule>
  </conditionalFormatting>
  <conditionalFormatting sqref="Q228:Q229">
    <cfRule type="expression" dxfId="727" priority="169" stopIfTrue="1">
      <formula>Q228=""</formula>
    </cfRule>
  </conditionalFormatting>
  <conditionalFormatting sqref="L228:L229">
    <cfRule type="expression" dxfId="726" priority="173" stopIfTrue="1">
      <formula>L228=""</formula>
    </cfRule>
  </conditionalFormatting>
  <conditionalFormatting sqref="R228:R229">
    <cfRule type="expression" dxfId="725" priority="172" stopIfTrue="1">
      <formula>R228=""</formula>
    </cfRule>
  </conditionalFormatting>
  <conditionalFormatting sqref="F228:F229">
    <cfRule type="expression" dxfId="724" priority="179" stopIfTrue="1">
      <formula>F228&lt;=0</formula>
    </cfRule>
  </conditionalFormatting>
  <conditionalFormatting sqref="E228:E229">
    <cfRule type="expression" dxfId="723" priority="180" stopIfTrue="1">
      <formula>E228&lt;=0</formula>
    </cfRule>
  </conditionalFormatting>
  <conditionalFormatting sqref="C121">
    <cfRule type="expression" dxfId="722" priority="167" stopIfTrue="1">
      <formula>C121=""</formula>
    </cfRule>
  </conditionalFormatting>
  <conditionalFormatting sqref="C132">
    <cfRule type="expression" dxfId="721" priority="160" stopIfTrue="1">
      <formula>C132=""</formula>
    </cfRule>
  </conditionalFormatting>
  <conditionalFormatting sqref="C134">
    <cfRule type="expression" dxfId="720" priority="155" stopIfTrue="1">
      <formula>C134=""</formula>
    </cfRule>
  </conditionalFormatting>
  <conditionalFormatting sqref="C133">
    <cfRule type="expression" dxfId="719" priority="163" stopIfTrue="1">
      <formula>C133=""</formula>
    </cfRule>
  </conditionalFormatting>
  <conditionalFormatting sqref="C133">
    <cfRule type="expression" dxfId="718" priority="161" stopIfTrue="1">
      <formula>C133=""</formula>
    </cfRule>
  </conditionalFormatting>
  <conditionalFormatting sqref="C133">
    <cfRule type="expression" dxfId="717" priority="162" stopIfTrue="1">
      <formula>C133=""</formula>
    </cfRule>
  </conditionalFormatting>
  <conditionalFormatting sqref="O149:R149 G149:L149">
    <cfRule type="expression" dxfId="716" priority="154" stopIfTrue="1">
      <formula>G149=""</formula>
    </cfRule>
  </conditionalFormatting>
  <conditionalFormatting sqref="C132">
    <cfRule type="expression" dxfId="715" priority="158" stopIfTrue="1">
      <formula>C132=""</formula>
    </cfRule>
  </conditionalFormatting>
  <conditionalFormatting sqref="C132">
    <cfRule type="expression" dxfId="714" priority="159" stopIfTrue="1">
      <formula>C132=""</formula>
    </cfRule>
  </conditionalFormatting>
  <conditionalFormatting sqref="C134">
    <cfRule type="expression" dxfId="713" priority="157" stopIfTrue="1">
      <formula>C134=""</formula>
    </cfRule>
  </conditionalFormatting>
  <conditionalFormatting sqref="C134">
    <cfRule type="expression" dxfId="712" priority="156" stopIfTrue="1">
      <formula>C134=""</formula>
    </cfRule>
  </conditionalFormatting>
  <conditionalFormatting sqref="D149">
    <cfRule type="expression" dxfId="711" priority="153" stopIfTrue="1">
      <formula>D149&lt;=0</formula>
    </cfRule>
  </conditionalFormatting>
  <conditionalFormatting sqref="M149:N149">
    <cfRule type="expression" dxfId="710" priority="152" stopIfTrue="1">
      <formula>M149=""</formula>
    </cfRule>
  </conditionalFormatting>
  <conditionalFormatting sqref="B149:C149">
    <cfRule type="expression" dxfId="709" priority="151" stopIfTrue="1">
      <formula>B149=""</formula>
    </cfRule>
  </conditionalFormatting>
  <conditionalFormatting sqref="F149">
    <cfRule type="expression" dxfId="708" priority="150" stopIfTrue="1">
      <formula>F149&lt;=0</formula>
    </cfRule>
  </conditionalFormatting>
  <conditionalFormatting sqref="E149">
    <cfRule type="expression" dxfId="707" priority="149" stopIfTrue="1">
      <formula>E149&lt;=0</formula>
    </cfRule>
  </conditionalFormatting>
  <conditionalFormatting sqref="B153">
    <cfRule type="expression" dxfId="706" priority="148" stopIfTrue="1">
      <formula>B153=""</formula>
    </cfRule>
  </conditionalFormatting>
  <conditionalFormatting sqref="B154">
    <cfRule type="expression" dxfId="705" priority="147" stopIfTrue="1">
      <formula>B154=""</formula>
    </cfRule>
  </conditionalFormatting>
  <conditionalFormatting sqref="B155">
    <cfRule type="expression" dxfId="704" priority="146" stopIfTrue="1">
      <formula>B155=""</formula>
    </cfRule>
  </conditionalFormatting>
  <conditionalFormatting sqref="B156">
    <cfRule type="expression" dxfId="703" priority="145" stopIfTrue="1">
      <formula>B156=""</formula>
    </cfRule>
  </conditionalFormatting>
  <conditionalFormatting sqref="C229">
    <cfRule type="expression" dxfId="702" priority="144" stopIfTrue="1">
      <formula>C229=""</formula>
    </cfRule>
  </conditionalFormatting>
  <conditionalFormatting sqref="B229">
    <cfRule type="expression" dxfId="701" priority="143" stopIfTrue="1">
      <formula>B229=""</formula>
    </cfRule>
  </conditionalFormatting>
  <conditionalFormatting sqref="C228">
    <cfRule type="expression" dxfId="700" priority="142" stopIfTrue="1">
      <formula>C228=""</formula>
    </cfRule>
  </conditionalFormatting>
  <conditionalFormatting sqref="B228">
    <cfRule type="expression" dxfId="699" priority="141" stopIfTrue="1">
      <formula>B228=""</formula>
    </cfRule>
  </conditionalFormatting>
  <conditionalFormatting sqref="C201">
    <cfRule type="expression" dxfId="698" priority="140" stopIfTrue="1">
      <formula>C201=""</formula>
    </cfRule>
  </conditionalFormatting>
  <conditionalFormatting sqref="B201">
    <cfRule type="expression" dxfId="697" priority="139" stopIfTrue="1">
      <formula>B201=""</formula>
    </cfRule>
  </conditionalFormatting>
  <conditionalFormatting sqref="C202">
    <cfRule type="expression" dxfId="696" priority="138" stopIfTrue="1">
      <formula>C202=""</formula>
    </cfRule>
  </conditionalFormatting>
  <conditionalFormatting sqref="B202">
    <cfRule type="expression" dxfId="695" priority="137" stopIfTrue="1">
      <formula>B202=""</formula>
    </cfRule>
  </conditionalFormatting>
  <conditionalFormatting sqref="C205:C206">
    <cfRule type="expression" dxfId="694" priority="136" stopIfTrue="1">
      <formula>C205=""</formula>
    </cfRule>
  </conditionalFormatting>
  <conditionalFormatting sqref="B205">
    <cfRule type="expression" dxfId="693" priority="135" stopIfTrue="1">
      <formula>B205=""</formula>
    </cfRule>
  </conditionalFormatting>
  <conditionalFormatting sqref="C203:C204">
    <cfRule type="expression" dxfId="692" priority="134" stopIfTrue="1">
      <formula>C203=""</formula>
    </cfRule>
  </conditionalFormatting>
  <conditionalFormatting sqref="B203:B204">
    <cfRule type="expression" dxfId="691" priority="133" stopIfTrue="1">
      <formula>B203=""</formula>
    </cfRule>
  </conditionalFormatting>
  <conditionalFormatting sqref="B206">
    <cfRule type="expression" dxfId="690" priority="53" stopIfTrue="1">
      <formula>B206=""</formula>
    </cfRule>
  </conditionalFormatting>
  <conditionalFormatting sqref="B207">
    <cfRule type="expression" dxfId="689" priority="52" stopIfTrue="1">
      <formula>B207=""</formula>
    </cfRule>
  </conditionalFormatting>
  <conditionalFormatting sqref="B208">
    <cfRule type="expression" dxfId="688" priority="51" stopIfTrue="1">
      <formula>B208=""</formula>
    </cfRule>
  </conditionalFormatting>
  <conditionalFormatting sqref="B209">
    <cfRule type="expression" dxfId="687" priority="50" stopIfTrue="1">
      <formula>B209=""</formula>
    </cfRule>
  </conditionalFormatting>
  <conditionalFormatting sqref="B210">
    <cfRule type="expression" dxfId="686" priority="49" stopIfTrue="1">
      <formula>B210=""</formula>
    </cfRule>
  </conditionalFormatting>
  <conditionalFormatting sqref="B211">
    <cfRule type="expression" dxfId="685" priority="48" stopIfTrue="1">
      <formula>B211=""</formula>
    </cfRule>
  </conditionalFormatting>
  <conditionalFormatting sqref="B212">
    <cfRule type="expression" dxfId="684" priority="47" stopIfTrue="1">
      <formula>B212=""</formula>
    </cfRule>
  </conditionalFormatting>
  <conditionalFormatting sqref="B213">
    <cfRule type="expression" dxfId="683" priority="46" stopIfTrue="1">
      <formula>B213=""</formula>
    </cfRule>
  </conditionalFormatting>
  <conditionalFormatting sqref="B214">
    <cfRule type="expression" dxfId="682" priority="45" stopIfTrue="1">
      <formula>B214=""</formula>
    </cfRule>
  </conditionalFormatting>
  <conditionalFormatting sqref="B215">
    <cfRule type="expression" dxfId="681" priority="44" stopIfTrue="1">
      <formula>B215=""</formula>
    </cfRule>
  </conditionalFormatting>
  <conditionalFormatting sqref="B216">
    <cfRule type="expression" dxfId="680" priority="43" stopIfTrue="1">
      <formula>B216=""</formula>
    </cfRule>
  </conditionalFormatting>
  <conditionalFormatting sqref="B217">
    <cfRule type="expression" dxfId="679" priority="42" stopIfTrue="1">
      <formula>B217=""</formula>
    </cfRule>
  </conditionalFormatting>
  <conditionalFormatting sqref="B218">
    <cfRule type="expression" dxfId="678" priority="41" stopIfTrue="1">
      <formula>B218=""</formula>
    </cfRule>
  </conditionalFormatting>
  <conditionalFormatting sqref="B219">
    <cfRule type="expression" dxfId="677" priority="40" stopIfTrue="1">
      <formula>B219=""</formula>
    </cfRule>
  </conditionalFormatting>
  <conditionalFormatting sqref="B220">
    <cfRule type="expression" dxfId="676" priority="39" stopIfTrue="1">
      <formula>B220=""</formula>
    </cfRule>
  </conditionalFormatting>
  <conditionalFormatting sqref="B221">
    <cfRule type="expression" dxfId="675" priority="38" stopIfTrue="1">
      <formula>B221=""</formula>
    </cfRule>
  </conditionalFormatting>
  <conditionalFormatting sqref="B222">
    <cfRule type="expression" dxfId="674" priority="37" stopIfTrue="1">
      <formula>B222=""</formula>
    </cfRule>
  </conditionalFormatting>
  <conditionalFormatting sqref="B223">
    <cfRule type="expression" dxfId="673" priority="36" stopIfTrue="1">
      <formula>B223=""</formula>
    </cfRule>
  </conditionalFormatting>
  <conditionalFormatting sqref="B224">
    <cfRule type="expression" dxfId="672" priority="35" stopIfTrue="1">
      <formula>B224=""</formula>
    </cfRule>
  </conditionalFormatting>
  <conditionalFormatting sqref="B225">
    <cfRule type="expression" dxfId="671" priority="34" stopIfTrue="1">
      <formula>B225=""</formula>
    </cfRule>
  </conditionalFormatting>
  <conditionalFormatting sqref="B226">
    <cfRule type="expression" dxfId="670" priority="33" stopIfTrue="1">
      <formula>B226=""</formula>
    </cfRule>
  </conditionalFormatting>
  <conditionalFormatting sqref="B227">
    <cfRule type="expression" dxfId="669" priority="32" stopIfTrue="1">
      <formula>B227=""</formula>
    </cfRule>
  </conditionalFormatting>
  <conditionalFormatting sqref="D47">
    <cfRule type="expression" dxfId="668" priority="31" stopIfTrue="1">
      <formula>D47&lt;=0</formula>
    </cfRule>
  </conditionalFormatting>
  <conditionalFormatting sqref="N171">
    <cfRule type="expression" dxfId="667" priority="30" stopIfTrue="1">
      <formula>N171=""</formula>
    </cfRule>
  </conditionalFormatting>
  <conditionalFormatting sqref="J179">
    <cfRule type="expression" dxfId="666" priority="25" stopIfTrue="1">
      <formula>J179=""</formula>
    </cfRule>
  </conditionalFormatting>
  <conditionalFormatting sqref="M179:N179">
    <cfRule type="expression" dxfId="665" priority="29" stopIfTrue="1">
      <formula>M179=""</formula>
    </cfRule>
  </conditionalFormatting>
  <conditionalFormatting sqref="Q179">
    <cfRule type="expression" dxfId="664" priority="20" stopIfTrue="1">
      <formula>Q179=""</formula>
    </cfRule>
  </conditionalFormatting>
  <conditionalFormatting sqref="K179">
    <cfRule type="expression" dxfId="663" priority="26" stopIfTrue="1">
      <formula>K179=""</formula>
    </cfRule>
  </conditionalFormatting>
  <conditionalFormatting sqref="H179">
    <cfRule type="expression" dxfId="662" priority="28" stopIfTrue="1">
      <formula>H179=""</formula>
    </cfRule>
  </conditionalFormatting>
  <conditionalFormatting sqref="R179">
    <cfRule type="expression" dxfId="661" priority="23" stopIfTrue="1">
      <formula>R179=""</formula>
    </cfRule>
  </conditionalFormatting>
  <conditionalFormatting sqref="I179">
    <cfRule type="expression" dxfId="660" priority="27" stopIfTrue="1">
      <formula>I179=""</formula>
    </cfRule>
  </conditionalFormatting>
  <conditionalFormatting sqref="L179">
    <cfRule type="expression" dxfId="659" priority="24" stopIfTrue="1">
      <formula>L179=""</formula>
    </cfRule>
  </conditionalFormatting>
  <conditionalFormatting sqref="O179">
    <cfRule type="expression" dxfId="658" priority="22" stopIfTrue="1">
      <formula>O179=""</formula>
    </cfRule>
  </conditionalFormatting>
  <conditionalFormatting sqref="P179">
    <cfRule type="expression" dxfId="657" priority="21" stopIfTrue="1">
      <formula>P179=""</formula>
    </cfRule>
  </conditionalFormatting>
  <conditionalFormatting sqref="E179">
    <cfRule type="expression" dxfId="656" priority="16" stopIfTrue="1">
      <formula>E179&lt;=0</formula>
    </cfRule>
  </conditionalFormatting>
  <conditionalFormatting sqref="D179">
    <cfRule type="expression" dxfId="655" priority="18" stopIfTrue="1">
      <formula>D179&lt;=0</formula>
    </cfRule>
  </conditionalFormatting>
  <conditionalFormatting sqref="G179">
    <cfRule type="expression" dxfId="654" priority="14" stopIfTrue="1">
      <formula>G179=""</formula>
    </cfRule>
  </conditionalFormatting>
  <conditionalFormatting sqref="B179:C179">
    <cfRule type="expression" dxfId="653" priority="17" stopIfTrue="1">
      <formula>B179=""</formula>
    </cfRule>
  </conditionalFormatting>
  <conditionalFormatting sqref="F179">
    <cfRule type="expression" dxfId="652" priority="15" stopIfTrue="1">
      <formula>F179&lt;=0</formula>
    </cfRule>
  </conditionalFormatting>
  <conditionalFormatting sqref="A179">
    <cfRule type="expression" dxfId="651" priority="13" stopIfTrue="1">
      <formula>A179=""</formula>
    </cfRule>
  </conditionalFormatting>
  <conditionalFormatting sqref="A23">
    <cfRule type="expression" dxfId="650" priority="12" stopIfTrue="1">
      <formula>A23=""</formula>
    </cfRule>
  </conditionalFormatting>
  <conditionalFormatting sqref="G98:L98 O98:R98">
    <cfRule type="expression" dxfId="649" priority="11" stopIfTrue="1">
      <formula>G98=""</formula>
    </cfRule>
  </conditionalFormatting>
  <conditionalFormatting sqref="M98:N98">
    <cfRule type="expression" dxfId="648" priority="10" stopIfTrue="1">
      <formula>M98=""</formula>
    </cfRule>
  </conditionalFormatting>
  <conditionalFormatting sqref="D98">
    <cfRule type="expression" dxfId="647" priority="9" stopIfTrue="1">
      <formula>D98&lt;=0</formula>
    </cfRule>
  </conditionalFormatting>
  <conditionalFormatting sqref="C98">
    <cfRule type="expression" dxfId="646" priority="8" stopIfTrue="1">
      <formula>C98=""</formula>
    </cfRule>
  </conditionalFormatting>
  <conditionalFormatting sqref="E98">
    <cfRule type="expression" dxfId="645" priority="7" stopIfTrue="1">
      <formula>E98&lt;=0</formula>
    </cfRule>
  </conditionalFormatting>
  <conditionalFormatting sqref="F98">
    <cfRule type="expression" dxfId="644" priority="6" stopIfTrue="1">
      <formula>F98&lt;=0</formula>
    </cfRule>
  </conditionalFormatting>
  <conditionalFormatting sqref="B98">
    <cfRule type="expression" dxfId="643" priority="2" stopIfTrue="1">
      <formula>B98=""</formula>
    </cfRule>
  </conditionalFormatting>
  <conditionalFormatting sqref="B97">
    <cfRule type="expression" dxfId="642" priority="3" stopIfTrue="1">
      <formula>B97=""</formula>
    </cfRule>
  </conditionalFormatting>
  <conditionalFormatting sqref="K18">
    <cfRule type="expression" dxfId="641" priority="1" stopIfTrue="1">
      <formula>K18=""</formula>
    </cfRule>
  </conditionalFormatting>
  <printOptions horizontalCentered="1"/>
  <pageMargins left="0.19685039370078741" right="0.19685039370078741" top="0.98425196850393704" bottom="0.59055118110236227" header="0.39370078740157483" footer="0.19685039370078741"/>
  <pageSetup paperSize="9" scale="57" firstPageNumber="0" fitToHeight="0" orientation="landscape" r:id="rId23"/>
  <headerFooter alignWithMargins="0">
    <oddFooter>&amp;LMAIRTON LIMA DE SOUZA HOLANDA
CAU: A20486-2&amp;C&amp;A&amp;RPágina &amp;P de &amp;N</oddFooter>
  </headerFooter>
  <drawing r:id="rId2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1"/>
  <sheetViews>
    <sheetView showGridLines="0" view="pageBreakPreview" zoomScale="70" zoomScaleNormal="100" zoomScaleSheetLayoutView="70" workbookViewId="0">
      <pane ySplit="13" topLeftCell="A20" activePane="bottomLeft" state="frozen"/>
      <selection pane="bottomLeft" sqref="A1:J9"/>
    </sheetView>
  </sheetViews>
  <sheetFormatPr defaultColWidth="11.42578125" defaultRowHeight="12.75" outlineLevelCol="1" x14ac:dyDescent="0.2"/>
  <cols>
    <col min="1" max="1" width="11.85546875" style="6" customWidth="1"/>
    <col min="2" max="2" width="49.42578125" style="10" customWidth="1"/>
    <col min="3" max="3" width="12" style="185" customWidth="1"/>
    <col min="4" max="4" width="12" style="33" customWidth="1"/>
    <col min="5" max="6" width="11.85546875" style="52" hidden="1" customWidth="1" outlineLevel="1"/>
    <col min="7" max="7" width="12.85546875" style="9" customWidth="1" collapsed="1"/>
    <col min="8" max="11" width="12.85546875" style="9" customWidth="1"/>
    <col min="12" max="14" width="12.85546875" style="173" customWidth="1"/>
    <col min="15" max="17" width="17.7109375" style="173" customWidth="1"/>
    <col min="18" max="18" width="24" style="13" customWidth="1"/>
    <col min="19" max="19" width="11.42578125" style="1" hidden="1" customWidth="1"/>
    <col min="20" max="20" width="13.42578125" style="1" hidden="1" customWidth="1"/>
    <col min="21" max="21" width="13.42578125" style="41" hidden="1" customWidth="1"/>
    <col min="22" max="22" width="13.42578125" style="1" hidden="1" customWidth="1"/>
    <col min="23" max="23" width="13.7109375" style="1" customWidth="1"/>
    <col min="24" max="26" width="11.42578125" style="1" customWidth="1"/>
    <col min="27" max="16384" width="11.42578125" style="1"/>
  </cols>
  <sheetData>
    <row r="1" spans="1:23" ht="18" x14ac:dyDescent="0.2">
      <c r="A1" s="290" t="s">
        <v>465</v>
      </c>
      <c r="B1" s="291"/>
      <c r="C1" s="291"/>
      <c r="D1" s="291"/>
      <c r="E1" s="291"/>
      <c r="F1" s="291"/>
      <c r="G1" s="291"/>
      <c r="H1" s="291"/>
      <c r="I1" s="291"/>
      <c r="J1" s="291"/>
      <c r="K1" s="229" t="s">
        <v>362</v>
      </c>
      <c r="L1" s="228"/>
      <c r="M1" s="227"/>
      <c r="N1" s="227"/>
      <c r="O1" s="227"/>
      <c r="P1" s="227"/>
      <c r="Q1" s="227"/>
      <c r="R1" s="226"/>
    </row>
    <row r="2" spans="1:23" ht="12.75" customHeight="1" x14ac:dyDescent="0.2">
      <c r="A2" s="292"/>
      <c r="B2" s="293"/>
      <c r="C2" s="293"/>
      <c r="D2" s="293"/>
      <c r="E2" s="293"/>
      <c r="F2" s="293"/>
      <c r="G2" s="293"/>
      <c r="H2" s="293"/>
      <c r="I2" s="293"/>
      <c r="J2" s="293"/>
      <c r="K2" s="74" t="s">
        <v>456</v>
      </c>
      <c r="L2" s="75"/>
      <c r="M2" s="76"/>
      <c r="N2" s="76"/>
      <c r="O2" s="76"/>
      <c r="P2" s="76"/>
      <c r="Q2" s="76"/>
      <c r="R2" s="225"/>
    </row>
    <row r="3" spans="1:23" x14ac:dyDescent="0.2">
      <c r="A3" s="292"/>
      <c r="B3" s="293"/>
      <c r="C3" s="293"/>
      <c r="D3" s="293"/>
      <c r="E3" s="293"/>
      <c r="F3" s="293"/>
      <c r="G3" s="293"/>
      <c r="H3" s="293"/>
      <c r="I3" s="293"/>
      <c r="J3" s="293"/>
      <c r="K3" s="77" t="s">
        <v>363</v>
      </c>
      <c r="L3" s="75"/>
      <c r="M3" s="76"/>
      <c r="N3" s="76"/>
      <c r="O3" s="76"/>
      <c r="P3" s="76"/>
      <c r="Q3" s="76"/>
      <c r="R3" s="225"/>
    </row>
    <row r="4" spans="1:23" x14ac:dyDescent="0.2">
      <c r="A4" s="292"/>
      <c r="B4" s="293"/>
      <c r="C4" s="293"/>
      <c r="D4" s="293"/>
      <c r="E4" s="293"/>
      <c r="F4" s="293"/>
      <c r="G4" s="293"/>
      <c r="H4" s="293"/>
      <c r="I4" s="293"/>
      <c r="J4" s="293"/>
      <c r="K4" s="8"/>
      <c r="L4" s="8"/>
      <c r="M4" s="8"/>
      <c r="N4" s="8"/>
      <c r="O4" s="8"/>
      <c r="P4" s="8"/>
      <c r="Q4" s="8"/>
      <c r="R4" s="224"/>
    </row>
    <row r="5" spans="1:23" x14ac:dyDescent="0.2">
      <c r="A5" s="292"/>
      <c r="B5" s="293"/>
      <c r="C5" s="293"/>
      <c r="D5" s="293"/>
      <c r="E5" s="293"/>
      <c r="F5" s="293"/>
      <c r="G5" s="293"/>
      <c r="H5" s="293"/>
      <c r="I5" s="293"/>
      <c r="J5" s="293"/>
      <c r="K5" s="8"/>
      <c r="L5" s="8"/>
      <c r="N5" s="8"/>
      <c r="O5" s="8"/>
      <c r="P5" s="8"/>
      <c r="Q5" s="8"/>
      <c r="R5" s="8"/>
    </row>
    <row r="6" spans="1:23" x14ac:dyDescent="0.2">
      <c r="A6" s="292"/>
      <c r="B6" s="293"/>
      <c r="C6" s="293"/>
      <c r="D6" s="293"/>
      <c r="E6" s="293"/>
      <c r="F6" s="293"/>
      <c r="G6" s="293"/>
      <c r="H6" s="293"/>
      <c r="I6" s="293"/>
      <c r="J6" s="293"/>
      <c r="K6" s="8"/>
      <c r="L6" s="8"/>
      <c r="N6" s="8"/>
      <c r="O6" s="71" t="s">
        <v>3</v>
      </c>
      <c r="P6" s="61"/>
      <c r="Q6" s="61"/>
      <c r="R6" s="194"/>
    </row>
    <row r="7" spans="1:23" x14ac:dyDescent="0.2">
      <c r="A7" s="292"/>
      <c r="B7" s="293"/>
      <c r="C7" s="293"/>
      <c r="D7" s="293"/>
      <c r="E7" s="293"/>
      <c r="F7" s="293"/>
      <c r="G7" s="293"/>
      <c r="H7" s="293"/>
      <c r="I7" s="293"/>
      <c r="J7" s="293"/>
      <c r="K7" s="8"/>
      <c r="L7" s="8"/>
      <c r="N7" s="8"/>
      <c r="O7" s="72"/>
      <c r="P7" s="63"/>
      <c r="Q7" s="63"/>
      <c r="R7" s="73"/>
    </row>
    <row r="8" spans="1:23" x14ac:dyDescent="0.2">
      <c r="A8" s="292"/>
      <c r="B8" s="293"/>
      <c r="C8" s="293"/>
      <c r="D8" s="293"/>
      <c r="E8" s="293"/>
      <c r="F8" s="293"/>
      <c r="G8" s="293"/>
      <c r="H8" s="293"/>
      <c r="I8" s="293"/>
      <c r="J8" s="293"/>
      <c r="K8" s="8"/>
      <c r="L8" s="8"/>
      <c r="N8" s="8"/>
      <c r="O8" s="72"/>
      <c r="P8" s="63"/>
      <c r="Q8" s="63"/>
      <c r="R8" s="73"/>
    </row>
    <row r="9" spans="1:23" x14ac:dyDescent="0.2">
      <c r="A9" s="292"/>
      <c r="B9" s="293"/>
      <c r="C9" s="293"/>
      <c r="D9" s="293"/>
      <c r="E9" s="293"/>
      <c r="F9" s="293"/>
      <c r="G9" s="293"/>
      <c r="H9" s="293"/>
      <c r="I9" s="293"/>
      <c r="J9" s="293"/>
      <c r="K9" s="8"/>
      <c r="L9" s="8"/>
      <c r="M9" s="8"/>
      <c r="N9" s="8"/>
      <c r="O9" s="72"/>
      <c r="P9" s="63"/>
      <c r="Q9" s="63"/>
      <c r="R9" s="73"/>
    </row>
    <row r="10" spans="1:23" ht="21" thickBot="1" x14ac:dyDescent="0.25">
      <c r="A10" s="223" t="s">
        <v>458</v>
      </c>
      <c r="B10" s="66"/>
      <c r="C10" s="66"/>
      <c r="D10" s="67"/>
      <c r="E10" s="66"/>
      <c r="F10" s="66"/>
      <c r="G10" s="66"/>
      <c r="H10" s="66"/>
      <c r="I10" s="66"/>
      <c r="J10" s="66"/>
      <c r="K10" s="66"/>
      <c r="L10" s="66"/>
      <c r="M10" s="68"/>
      <c r="N10" s="68"/>
      <c r="O10" s="68"/>
      <c r="P10" s="68"/>
      <c r="Q10" s="68"/>
      <c r="R10" s="222"/>
    </row>
    <row r="11" spans="1:23" x14ac:dyDescent="0.2">
      <c r="A11" s="221"/>
      <c r="B11" s="2"/>
      <c r="C11" s="2"/>
      <c r="D11" s="2"/>
      <c r="E11" s="277"/>
      <c r="F11" s="278"/>
      <c r="G11" s="2"/>
      <c r="H11" s="2"/>
      <c r="I11" s="2"/>
      <c r="J11" s="2"/>
      <c r="K11" s="2"/>
      <c r="L11" s="2"/>
      <c r="M11" s="2"/>
      <c r="N11" s="2"/>
      <c r="O11" s="2"/>
      <c r="P11" s="2"/>
      <c r="Q11" s="2"/>
      <c r="R11" s="195"/>
    </row>
    <row r="12" spans="1:23" x14ac:dyDescent="0.2">
      <c r="A12" s="299" t="s">
        <v>13</v>
      </c>
      <c r="B12" s="272" t="s">
        <v>0</v>
      </c>
      <c r="C12" s="272" t="s">
        <v>14</v>
      </c>
      <c r="D12" s="286" t="s">
        <v>1</v>
      </c>
      <c r="E12" s="287"/>
      <c r="F12" s="280"/>
      <c r="G12" s="289" t="s">
        <v>15</v>
      </c>
      <c r="H12" s="271"/>
      <c r="I12" s="271"/>
      <c r="J12" s="271" t="s">
        <v>55</v>
      </c>
      <c r="K12" s="271"/>
      <c r="L12" s="271"/>
      <c r="M12" s="271" t="s">
        <v>17</v>
      </c>
      <c r="N12" s="271"/>
      <c r="O12" s="271" t="s">
        <v>185</v>
      </c>
      <c r="P12" s="271" t="s">
        <v>184</v>
      </c>
      <c r="Q12" s="271" t="s">
        <v>19</v>
      </c>
      <c r="R12" s="310" t="s">
        <v>12</v>
      </c>
    </row>
    <row r="13" spans="1:23" ht="29.25" customHeight="1" thickBot="1" x14ac:dyDescent="0.25">
      <c r="A13" s="299"/>
      <c r="B13" s="272"/>
      <c r="C13" s="272"/>
      <c r="D13" s="286"/>
      <c r="E13" s="288"/>
      <c r="F13" s="281"/>
      <c r="G13" s="189" t="s">
        <v>2</v>
      </c>
      <c r="H13" s="186" t="s">
        <v>16</v>
      </c>
      <c r="I13" s="186" t="s">
        <v>4</v>
      </c>
      <c r="J13" s="186" t="s">
        <v>2</v>
      </c>
      <c r="K13" s="186" t="s">
        <v>16</v>
      </c>
      <c r="L13" s="186" t="s">
        <v>4</v>
      </c>
      <c r="M13" s="186" t="s">
        <v>18</v>
      </c>
      <c r="N13" s="186" t="s">
        <v>16</v>
      </c>
      <c r="O13" s="271"/>
      <c r="P13" s="271"/>
      <c r="Q13" s="271"/>
      <c r="R13" s="310"/>
    </row>
    <row r="14" spans="1:23" s="2" customFormat="1" x14ac:dyDescent="0.2">
      <c r="A14" s="220"/>
      <c r="B14" s="21"/>
      <c r="C14" s="20"/>
      <c r="D14" s="34"/>
      <c r="E14" s="169"/>
      <c r="F14" s="169"/>
      <c r="G14" s="22"/>
      <c r="H14" s="22"/>
      <c r="I14" s="22"/>
      <c r="J14" s="22"/>
      <c r="K14" s="22"/>
      <c r="L14" s="22"/>
      <c r="M14" s="22"/>
      <c r="N14" s="22"/>
      <c r="O14" s="22"/>
      <c r="P14" s="22"/>
      <c r="Q14" s="22"/>
      <c r="R14" s="219"/>
      <c r="T14" s="185" t="s">
        <v>42</v>
      </c>
      <c r="U14" s="184" t="s">
        <v>44</v>
      </c>
      <c r="V14" s="185" t="s">
        <v>187</v>
      </c>
    </row>
    <row r="15" spans="1:23" x14ac:dyDescent="0.2">
      <c r="A15" s="218" t="s">
        <v>455</v>
      </c>
      <c r="B15" s="79" t="s">
        <v>454</v>
      </c>
      <c r="C15" s="79"/>
      <c r="D15" s="80"/>
      <c r="E15" s="79"/>
      <c r="F15" s="79"/>
      <c r="G15" s="79"/>
      <c r="H15" s="79"/>
      <c r="I15" s="79"/>
      <c r="J15" s="79"/>
      <c r="K15" s="79"/>
      <c r="L15" s="79"/>
      <c r="M15" s="81"/>
      <c r="N15" s="81"/>
      <c r="O15" s="82"/>
      <c r="P15" s="83"/>
      <c r="Q15" s="83"/>
      <c r="R15" s="217"/>
      <c r="S15" s="29" t="str">
        <f>A15</f>
        <v>01-B</v>
      </c>
      <c r="T15" s="151" t="e">
        <f>#REF!</f>
        <v>#REF!</v>
      </c>
      <c r="U15" s="151" t="e">
        <f>#REF!</f>
        <v>#REF!</v>
      </c>
      <c r="V15" s="151" t="e">
        <f>#REF!</f>
        <v>#REF!</v>
      </c>
      <c r="W15" s="172">
        <f>O15+P15-Q15</f>
        <v>0</v>
      </c>
    </row>
    <row r="16" spans="1:23" x14ac:dyDescent="0.2">
      <c r="A16" s="214" t="s">
        <v>21</v>
      </c>
      <c r="B16" s="85" t="s">
        <v>453</v>
      </c>
      <c r="C16" s="85"/>
      <c r="D16" s="86"/>
      <c r="E16" s="85"/>
      <c r="F16" s="85"/>
      <c r="G16" s="85"/>
      <c r="H16" s="85"/>
      <c r="I16" s="85"/>
      <c r="J16" s="85"/>
      <c r="K16" s="85"/>
      <c r="L16" s="85"/>
      <c r="M16" s="87"/>
      <c r="N16" s="87"/>
      <c r="O16" s="88"/>
      <c r="P16" s="89"/>
      <c r="Q16" s="89"/>
      <c r="R16" s="212"/>
      <c r="S16" s="29" t="str">
        <f>A16</f>
        <v>01.01</v>
      </c>
      <c r="W16" s="172">
        <f>O16+P16-Q16</f>
        <v>0</v>
      </c>
    </row>
    <row r="17" spans="1:23" ht="28.5" x14ac:dyDescent="0.2">
      <c r="A17" s="210" t="s">
        <v>22</v>
      </c>
      <c r="B17" s="216" t="s">
        <v>452</v>
      </c>
      <c r="C17" s="96" t="s">
        <v>9</v>
      </c>
      <c r="D17" s="97">
        <v>195</v>
      </c>
      <c r="E17" s="98">
        <v>16</v>
      </c>
      <c r="F17" s="98"/>
      <c r="G17" s="90"/>
      <c r="H17" s="90"/>
      <c r="I17" s="91">
        <f>IFERROR(TRUNC((H17+G17),2),"")</f>
        <v>0</v>
      </c>
      <c r="J17" s="90">
        <f t="shared" ref="J17:K20" si="0">IFERROR(TRUNC(G17*(1+M17),2),"")</f>
        <v>0</v>
      </c>
      <c r="K17" s="90">
        <f t="shared" si="0"/>
        <v>0</v>
      </c>
      <c r="L17" s="91">
        <f>IFERROR(TRUNC((K17+J17),2),"")</f>
        <v>0</v>
      </c>
      <c r="M17" s="92"/>
      <c r="N17" s="92"/>
      <c r="O17" s="90">
        <f>IFERROR(TRUNC((J17*D17),2),"")</f>
        <v>0</v>
      </c>
      <c r="P17" s="90">
        <f>IFERROR(TRUNC((K17*D17),2),"")</f>
        <v>0</v>
      </c>
      <c r="Q17" s="91">
        <f>IFERROR(TRUNC((O17+P17),2),"")</f>
        <v>0</v>
      </c>
      <c r="R17" s="209" t="str">
        <f>IFERROR((Q17/$Q$28),"")</f>
        <v/>
      </c>
      <c r="S17" s="29" t="str">
        <f>A17</f>
        <v>01.01.01</v>
      </c>
      <c r="W17" s="172">
        <f>O17+P17-Q17</f>
        <v>0</v>
      </c>
    </row>
    <row r="18" spans="1:23" ht="42.75" x14ac:dyDescent="0.2">
      <c r="A18" s="210" t="s">
        <v>76</v>
      </c>
      <c r="B18" s="216" t="s">
        <v>451</v>
      </c>
      <c r="C18" s="96" t="s">
        <v>9</v>
      </c>
      <c r="D18" s="97">
        <v>79.680000000000007</v>
      </c>
      <c r="E18" s="98">
        <v>8</v>
      </c>
      <c r="F18" s="98"/>
      <c r="G18" s="90"/>
      <c r="H18" s="90"/>
      <c r="I18" s="91">
        <f>IFERROR(TRUNC((H18+G18),2),"")</f>
        <v>0</v>
      </c>
      <c r="J18" s="90">
        <f t="shared" si="0"/>
        <v>0</v>
      </c>
      <c r="K18" s="90">
        <f t="shared" si="0"/>
        <v>0</v>
      </c>
      <c r="L18" s="91">
        <f>IFERROR(TRUNC((K18+J18),2),"")</f>
        <v>0</v>
      </c>
      <c r="M18" s="92"/>
      <c r="N18" s="92"/>
      <c r="O18" s="90">
        <f>IFERROR(TRUNC((J18*D18),2),"")</f>
        <v>0</v>
      </c>
      <c r="P18" s="90">
        <f>IFERROR(TRUNC((K18*D18),2),"")</f>
        <v>0</v>
      </c>
      <c r="Q18" s="91">
        <f>IFERROR(TRUNC((O18+P18),2),"")</f>
        <v>0</v>
      </c>
      <c r="R18" s="209" t="str">
        <f>IFERROR((Q18/$Q$28),"")</f>
        <v/>
      </c>
      <c r="S18" s="29" t="str">
        <f>A18</f>
        <v>01.01.02</v>
      </c>
      <c r="W18" s="172">
        <f>O18+P18-Q18</f>
        <v>0</v>
      </c>
    </row>
    <row r="19" spans="1:23" ht="228" x14ac:dyDescent="0.2">
      <c r="A19" s="210" t="s">
        <v>450</v>
      </c>
      <c r="B19" s="211" t="s">
        <v>449</v>
      </c>
      <c r="C19" s="96" t="s">
        <v>9</v>
      </c>
      <c r="D19" s="97">
        <v>155.9</v>
      </c>
      <c r="E19" s="98"/>
      <c r="F19" s="98"/>
      <c r="G19" s="90"/>
      <c r="H19" s="90"/>
      <c r="I19" s="91">
        <f>IFERROR(TRUNC((H19+G19),2),"")</f>
        <v>0</v>
      </c>
      <c r="J19" s="90">
        <f t="shared" si="0"/>
        <v>0</v>
      </c>
      <c r="K19" s="90">
        <f t="shared" si="0"/>
        <v>0</v>
      </c>
      <c r="L19" s="91">
        <f>IFERROR(TRUNC((K19+J19),2),"")</f>
        <v>0</v>
      </c>
      <c r="M19" s="92"/>
      <c r="N19" s="92"/>
      <c r="O19" s="90">
        <f>IFERROR(TRUNC((J19*D19),2),"")</f>
        <v>0</v>
      </c>
      <c r="P19" s="90">
        <f>IFERROR(TRUNC((K19*D19),2),"")</f>
        <v>0</v>
      </c>
      <c r="Q19" s="91">
        <f>IFERROR(TRUNC((O19+P19),2),"")</f>
        <v>0</v>
      </c>
      <c r="R19" s="209" t="str">
        <f>IFERROR((Q19/$Q$28),"")</f>
        <v/>
      </c>
      <c r="S19" s="29"/>
      <c r="W19" s="172"/>
    </row>
    <row r="20" spans="1:23" ht="57" x14ac:dyDescent="0.2">
      <c r="A20" s="210" t="s">
        <v>448</v>
      </c>
      <c r="B20" s="215" t="s">
        <v>447</v>
      </c>
      <c r="C20" s="96" t="s">
        <v>9</v>
      </c>
      <c r="D20" s="97">
        <v>78</v>
      </c>
      <c r="E20" s="98"/>
      <c r="F20" s="98"/>
      <c r="G20" s="90"/>
      <c r="H20" s="90"/>
      <c r="I20" s="91">
        <f>IFERROR(TRUNC((H20+G20),2),"")</f>
        <v>0</v>
      </c>
      <c r="J20" s="90">
        <f t="shared" si="0"/>
        <v>0</v>
      </c>
      <c r="K20" s="90">
        <f t="shared" si="0"/>
        <v>0</v>
      </c>
      <c r="L20" s="91">
        <f>IFERROR(TRUNC((K20+J20),2),"")</f>
        <v>0</v>
      </c>
      <c r="M20" s="92"/>
      <c r="N20" s="92"/>
      <c r="O20" s="90">
        <f>IFERROR(TRUNC((J20*D20),2),"")</f>
        <v>0</v>
      </c>
      <c r="P20" s="90">
        <f>IFERROR(TRUNC((K20*D20),2),"")</f>
        <v>0</v>
      </c>
      <c r="Q20" s="91">
        <f>IFERROR(TRUNC((O20+P20),2),"")</f>
        <v>0</v>
      </c>
      <c r="R20" s="209" t="str">
        <f>IFERROR((Q20/$Q$28),"")</f>
        <v/>
      </c>
      <c r="S20" s="29"/>
      <c r="W20" s="172"/>
    </row>
    <row r="21" spans="1:23" x14ac:dyDescent="0.2">
      <c r="A21" s="214" t="s">
        <v>23</v>
      </c>
      <c r="B21" s="213" t="s">
        <v>446</v>
      </c>
      <c r="C21" s="85"/>
      <c r="D21" s="86"/>
      <c r="E21" s="85"/>
      <c r="F21" s="85"/>
      <c r="G21" s="85"/>
      <c r="H21" s="85"/>
      <c r="I21" s="85"/>
      <c r="J21" s="85"/>
      <c r="K21" s="85"/>
      <c r="L21" s="85"/>
      <c r="M21" s="87"/>
      <c r="N21" s="87"/>
      <c r="O21" s="88"/>
      <c r="P21" s="89"/>
      <c r="Q21" s="89"/>
      <c r="R21" s="212"/>
      <c r="S21" s="29" t="str">
        <f>A21</f>
        <v>01.02</v>
      </c>
      <c r="W21" s="172">
        <f t="shared" ref="W21:W27" si="1">O21+P21-Q21</f>
        <v>0</v>
      </c>
    </row>
    <row r="22" spans="1:23" ht="28.5" x14ac:dyDescent="0.2">
      <c r="A22" s="210" t="s">
        <v>261</v>
      </c>
      <c r="B22" s="211" t="s">
        <v>445</v>
      </c>
      <c r="C22" s="96" t="s">
        <v>443</v>
      </c>
      <c r="D22" s="97">
        <v>8</v>
      </c>
      <c r="E22" s="98">
        <v>1</v>
      </c>
      <c r="F22" s="98"/>
      <c r="G22" s="90"/>
      <c r="H22" s="90"/>
      <c r="I22" s="91">
        <f>IFERROR(TRUNC((H22+G22),2),"")</f>
        <v>0</v>
      </c>
      <c r="J22" s="90">
        <f>IFERROR(TRUNC(G22*(1+M22),2),"")</f>
        <v>0</v>
      </c>
      <c r="K22" s="90">
        <f>IFERROR(TRUNC(H22*(1+N22),2),"")</f>
        <v>0</v>
      </c>
      <c r="L22" s="91">
        <f>IFERROR(TRUNC((K22+J22),2),"")</f>
        <v>0</v>
      </c>
      <c r="M22" s="92"/>
      <c r="N22" s="92"/>
      <c r="O22" s="90">
        <f>IFERROR(TRUNC((J22*D22),2),"")</f>
        <v>0</v>
      </c>
      <c r="P22" s="90">
        <f>IFERROR(TRUNC((K22*D22),2),"")</f>
        <v>0</v>
      </c>
      <c r="Q22" s="91">
        <f>IFERROR(TRUNC((O22+P22),2),"")</f>
        <v>0</v>
      </c>
      <c r="R22" s="209" t="str">
        <f>IFERROR((Q22/$Q$28),"")</f>
        <v/>
      </c>
      <c r="S22" s="29" t="str">
        <f>A22</f>
        <v>01.02.01.01</v>
      </c>
      <c r="W22" s="172">
        <f t="shared" si="1"/>
        <v>0</v>
      </c>
    </row>
    <row r="23" spans="1:23" x14ac:dyDescent="0.2">
      <c r="A23" s="210" t="s">
        <v>261</v>
      </c>
      <c r="B23" s="95" t="s">
        <v>444</v>
      </c>
      <c r="C23" s="96" t="s">
        <v>443</v>
      </c>
      <c r="D23" s="97">
        <v>8</v>
      </c>
      <c r="E23" s="98">
        <v>1</v>
      </c>
      <c r="F23" s="98"/>
      <c r="G23" s="90"/>
      <c r="H23" s="90"/>
      <c r="I23" s="91">
        <f>IFERROR(TRUNC((H23+G23),2),"")</f>
        <v>0</v>
      </c>
      <c r="J23" s="90">
        <f>IFERROR(TRUNC(G23*(1+M23),2),"")</f>
        <v>0</v>
      </c>
      <c r="K23" s="90">
        <f>IFERROR(TRUNC(H23*(1+N23),2),"")</f>
        <v>0</v>
      </c>
      <c r="L23" s="91">
        <f>IFERROR(TRUNC((K23+J23),2),"")</f>
        <v>0</v>
      </c>
      <c r="M23" s="92"/>
      <c r="N23" s="92"/>
      <c r="O23" s="90">
        <f>IFERROR(TRUNC((J23*D23),2),"")</f>
        <v>0</v>
      </c>
      <c r="P23" s="90">
        <f>IFERROR(TRUNC((K23*D23),2),"")</f>
        <v>0</v>
      </c>
      <c r="Q23" s="91">
        <f>IFERROR(TRUNC((O23+P23),2),"")</f>
        <v>0</v>
      </c>
      <c r="R23" s="209" t="str">
        <f>IFERROR((Q23/$Q$28),"")</f>
        <v/>
      </c>
      <c r="S23" s="29" t="str">
        <f>A23</f>
        <v>01.02.01.01</v>
      </c>
      <c r="W23" s="172">
        <f t="shared" si="1"/>
        <v>0</v>
      </c>
    </row>
    <row r="24" spans="1:23" x14ac:dyDescent="0.2">
      <c r="A24" s="208"/>
      <c r="B24" s="110"/>
      <c r="C24" s="111"/>
      <c r="D24" s="112"/>
      <c r="E24" s="113"/>
      <c r="F24" s="113"/>
      <c r="G24" s="113"/>
      <c r="H24" s="113"/>
      <c r="I24" s="113"/>
      <c r="J24" s="113"/>
      <c r="K24" s="113"/>
      <c r="L24" s="113"/>
      <c r="M24" s="114"/>
      <c r="N24" s="113"/>
      <c r="O24" s="114"/>
      <c r="P24" s="114"/>
      <c r="Q24" s="114"/>
      <c r="R24" s="207"/>
      <c r="S24" s="29">
        <f>A24</f>
        <v>0</v>
      </c>
      <c r="W24" s="172">
        <f t="shared" si="1"/>
        <v>0</v>
      </c>
    </row>
    <row r="25" spans="1:23" x14ac:dyDescent="0.2">
      <c r="A25" s="206"/>
      <c r="B25" s="102"/>
      <c r="C25" s="103"/>
      <c r="D25" s="104"/>
      <c r="E25" s="8"/>
      <c r="F25" s="8"/>
      <c r="G25" s="8"/>
      <c r="H25" s="8"/>
      <c r="I25" s="8"/>
      <c r="J25" s="8"/>
      <c r="K25" s="8"/>
      <c r="L25" s="65"/>
      <c r="M25" s="65"/>
      <c r="N25" s="65" t="s">
        <v>24</v>
      </c>
      <c r="O25" s="106">
        <f>SUM(O17:O23)</f>
        <v>0</v>
      </c>
      <c r="P25" s="106">
        <f>SUM(P17:P23)</f>
        <v>0</v>
      </c>
      <c r="Q25" s="107">
        <f>SUM(Q17:Q23)</f>
        <v>0</v>
      </c>
      <c r="R25" s="205" t="str">
        <f>IFERROR((Q25/$Q$28),"")</f>
        <v/>
      </c>
      <c r="W25" s="172">
        <f t="shared" si="1"/>
        <v>0</v>
      </c>
    </row>
    <row r="26" spans="1:23" s="2" customFormat="1" x14ac:dyDescent="0.2">
      <c r="A26" s="204"/>
      <c r="B26" s="117"/>
      <c r="C26" s="118"/>
      <c r="D26" s="119"/>
      <c r="E26" s="120"/>
      <c r="F26" s="120"/>
      <c r="G26" s="120"/>
      <c r="H26" s="120"/>
      <c r="I26" s="120"/>
      <c r="J26" s="120"/>
      <c r="K26" s="120"/>
      <c r="L26" s="120"/>
      <c r="M26" s="120"/>
      <c r="N26" s="120"/>
      <c r="O26" s="40"/>
      <c r="P26" s="40"/>
      <c r="Q26" s="120"/>
      <c r="R26" s="203"/>
      <c r="U26" s="42"/>
      <c r="W26" s="172">
        <f t="shared" si="1"/>
        <v>0</v>
      </c>
    </row>
    <row r="27" spans="1:23" x14ac:dyDescent="0.2">
      <c r="A27" s="202"/>
      <c r="B27" s="102"/>
      <c r="C27" s="103"/>
      <c r="D27" s="124"/>
      <c r="E27" s="125"/>
      <c r="F27" s="125"/>
      <c r="G27" s="125"/>
      <c r="H27" s="8"/>
      <c r="I27" s="8"/>
      <c r="J27" s="8"/>
      <c r="K27" s="8"/>
      <c r="L27" s="8"/>
      <c r="M27" s="8"/>
      <c r="N27" s="8"/>
      <c r="O27" s="105"/>
      <c r="P27" s="105"/>
      <c r="Q27" s="105"/>
      <c r="R27" s="201"/>
      <c r="W27" s="172">
        <f t="shared" si="1"/>
        <v>0</v>
      </c>
    </row>
    <row r="28" spans="1:23" ht="18" x14ac:dyDescent="0.2">
      <c r="A28" s="200"/>
      <c r="B28" s="126"/>
      <c r="C28" s="126"/>
      <c r="D28" s="127"/>
      <c r="E28" s="126"/>
      <c r="F28" s="126"/>
      <c r="G28" s="126"/>
      <c r="H28" s="126"/>
      <c r="I28" s="126"/>
      <c r="J28" s="128"/>
      <c r="K28" s="129"/>
      <c r="L28" s="129"/>
      <c r="M28" s="129"/>
      <c r="N28" s="129" t="s">
        <v>25</v>
      </c>
      <c r="O28" s="131">
        <f>O25</f>
        <v>0</v>
      </c>
      <c r="P28" s="131">
        <f>P25</f>
        <v>0</v>
      </c>
      <c r="Q28" s="132">
        <f>Q25</f>
        <v>0</v>
      </c>
      <c r="R28" s="199" t="str">
        <f>R25</f>
        <v/>
      </c>
      <c r="V28" s="35"/>
      <c r="W28" s="32">
        <f>SUM(Q15:Q27)/2-Q28</f>
        <v>0</v>
      </c>
    </row>
    <row r="29" spans="1:23" x14ac:dyDescent="0.2">
      <c r="A29" s="301"/>
      <c r="B29" s="285"/>
      <c r="C29" s="285"/>
      <c r="D29" s="285"/>
      <c r="E29" s="285"/>
      <c r="F29" s="285"/>
      <c r="G29" s="285"/>
      <c r="H29" s="285"/>
      <c r="I29" s="285"/>
      <c r="J29" s="285"/>
      <c r="K29" s="285"/>
      <c r="L29" s="285"/>
      <c r="M29" s="285"/>
      <c r="N29" s="285"/>
      <c r="O29" s="285"/>
      <c r="P29" s="285"/>
      <c r="Q29" s="285"/>
      <c r="R29" s="302"/>
    </row>
    <row r="30" spans="1:23" s="19" customFormat="1" x14ac:dyDescent="0.2">
      <c r="A30" s="306"/>
      <c r="B30" s="282"/>
      <c r="C30" s="282"/>
      <c r="D30" s="282"/>
      <c r="E30" s="282"/>
      <c r="F30" s="282"/>
      <c r="G30" s="282"/>
      <c r="H30" s="282"/>
      <c r="I30" s="282"/>
      <c r="J30" s="282"/>
      <c r="K30" s="282"/>
      <c r="L30" s="282"/>
      <c r="M30" s="282"/>
      <c r="N30" s="282"/>
      <c r="O30" s="282"/>
      <c r="P30" s="282"/>
      <c r="Q30" s="282"/>
      <c r="R30" s="198"/>
    </row>
    <row r="31" spans="1:23" s="19" customFormat="1" x14ac:dyDescent="0.2">
      <c r="A31" s="306"/>
      <c r="B31" s="282"/>
      <c r="C31" s="282"/>
      <c r="D31" s="282"/>
      <c r="E31" s="282"/>
      <c r="F31" s="282"/>
      <c r="G31" s="282"/>
      <c r="H31" s="282"/>
      <c r="I31" s="282"/>
      <c r="J31" s="282"/>
      <c r="K31" s="282"/>
      <c r="L31" s="282"/>
      <c r="M31" s="282"/>
      <c r="N31" s="282"/>
      <c r="O31" s="282"/>
      <c r="P31" s="282"/>
      <c r="Q31" s="282"/>
      <c r="R31" s="198"/>
    </row>
    <row r="32" spans="1:23" s="19" customFormat="1" x14ac:dyDescent="0.2">
      <c r="A32" s="306"/>
      <c r="B32" s="282"/>
      <c r="C32" s="282"/>
      <c r="D32" s="282"/>
      <c r="E32" s="282"/>
      <c r="F32" s="282"/>
      <c r="G32" s="282"/>
      <c r="H32" s="282"/>
      <c r="I32" s="282"/>
      <c r="J32" s="282"/>
      <c r="K32" s="282"/>
      <c r="L32" s="282"/>
      <c r="M32" s="282"/>
      <c r="N32" s="282"/>
      <c r="O32" s="282"/>
      <c r="P32" s="282"/>
      <c r="Q32" s="282"/>
      <c r="R32" s="198"/>
    </row>
    <row r="33" spans="1:18" s="4" customFormat="1" x14ac:dyDescent="0.2">
      <c r="A33" s="197"/>
      <c r="B33" s="15"/>
      <c r="C33" s="15"/>
      <c r="D33" s="184"/>
      <c r="E33" s="184"/>
      <c r="F33" s="42"/>
      <c r="G33" s="42"/>
      <c r="H33" s="42"/>
      <c r="I33" s="42"/>
      <c r="J33" s="42"/>
      <c r="K33" s="42"/>
      <c r="L33" s="42"/>
      <c r="M33" s="42"/>
      <c r="N33" s="42"/>
      <c r="O33" s="42"/>
      <c r="P33" s="42"/>
      <c r="Q33" s="42"/>
      <c r="R33" s="196"/>
    </row>
    <row r="34" spans="1:18" s="4" customFormat="1" x14ac:dyDescent="0.2">
      <c r="A34" s="307" t="s">
        <v>442</v>
      </c>
      <c r="B34" s="308"/>
      <c r="C34" s="308"/>
      <c r="D34" s="308"/>
      <c r="E34" s="308"/>
      <c r="F34" s="308"/>
      <c r="G34" s="308"/>
      <c r="H34" s="308"/>
      <c r="I34" s="308"/>
      <c r="J34" s="308"/>
      <c r="K34" s="308"/>
      <c r="L34" s="308"/>
      <c r="M34" s="308"/>
      <c r="N34" s="308"/>
      <c r="O34" s="308"/>
      <c r="P34" s="308"/>
      <c r="Q34" s="308"/>
      <c r="R34" s="309"/>
    </row>
    <row r="35" spans="1:18" s="4" customFormat="1" x14ac:dyDescent="0.2">
      <c r="A35" s="303" t="s">
        <v>457</v>
      </c>
      <c r="B35" s="304"/>
      <c r="C35" s="304"/>
      <c r="D35" s="304"/>
      <c r="E35" s="304"/>
      <c r="F35" s="304"/>
      <c r="G35" s="304"/>
      <c r="H35" s="304"/>
      <c r="I35" s="304"/>
      <c r="J35" s="304"/>
      <c r="K35" s="304"/>
      <c r="L35" s="304"/>
      <c r="M35" s="304"/>
      <c r="N35" s="304"/>
      <c r="O35" s="304"/>
      <c r="P35" s="304"/>
      <c r="Q35" s="304"/>
      <c r="R35" s="305"/>
    </row>
    <row r="36" spans="1:18" s="4" customFormat="1" x14ac:dyDescent="0.2">
      <c r="A36" s="303"/>
      <c r="B36" s="304"/>
      <c r="C36" s="304"/>
      <c r="D36" s="304"/>
      <c r="E36" s="304"/>
      <c r="F36" s="304"/>
      <c r="G36" s="304"/>
      <c r="H36" s="304"/>
      <c r="I36" s="304"/>
      <c r="J36" s="304"/>
      <c r="K36" s="304"/>
      <c r="L36" s="304"/>
      <c r="M36" s="304"/>
      <c r="N36" s="304"/>
      <c r="O36" s="304"/>
      <c r="P36" s="304"/>
      <c r="Q36" s="304"/>
      <c r="R36" s="305"/>
    </row>
    <row r="37" spans="1:18" x14ac:dyDescent="0.2">
      <c r="A37" s="300"/>
      <c r="B37" s="275"/>
      <c r="C37" s="275"/>
      <c r="D37" s="275"/>
      <c r="E37" s="275"/>
      <c r="F37" s="275"/>
      <c r="G37" s="275"/>
      <c r="H37" s="275"/>
      <c r="I37" s="173"/>
      <c r="J37" s="173"/>
      <c r="K37" s="7"/>
      <c r="L37" s="7"/>
      <c r="M37" s="44"/>
      <c r="N37" s="45"/>
      <c r="O37" s="46"/>
      <c r="P37" s="46"/>
      <c r="Q37" s="46"/>
      <c r="R37" s="195"/>
    </row>
    <row r="38" spans="1:18" x14ac:dyDescent="0.2">
      <c r="A38" s="294"/>
      <c r="B38" s="274"/>
      <c r="C38" s="274"/>
      <c r="D38" s="274"/>
      <c r="E38" s="274"/>
      <c r="F38" s="274"/>
      <c r="G38" s="274"/>
      <c r="H38" s="274"/>
      <c r="I38" s="274"/>
      <c r="J38" s="274"/>
      <c r="K38" s="274"/>
      <c r="L38" s="274"/>
      <c r="M38" s="274"/>
      <c r="N38" s="274"/>
      <c r="O38" s="274"/>
      <c r="P38" s="274"/>
      <c r="Q38" s="274"/>
      <c r="R38" s="295"/>
    </row>
    <row r="39" spans="1:18" ht="13.5" thickBot="1" x14ac:dyDescent="0.25">
      <c r="A39" s="296"/>
      <c r="B39" s="297"/>
      <c r="C39" s="297"/>
      <c r="D39" s="297"/>
      <c r="E39" s="297"/>
      <c r="F39" s="297"/>
      <c r="G39" s="297"/>
      <c r="H39" s="297"/>
      <c r="I39" s="297"/>
      <c r="J39" s="297"/>
      <c r="K39" s="297"/>
      <c r="L39" s="297"/>
      <c r="M39" s="297"/>
      <c r="N39" s="297"/>
      <c r="O39" s="297"/>
      <c r="P39" s="297"/>
      <c r="Q39" s="297"/>
      <c r="R39" s="298"/>
    </row>
    <row r="40" spans="1:18" x14ac:dyDescent="0.2">
      <c r="A40" s="274"/>
      <c r="B40" s="274"/>
      <c r="C40" s="274"/>
      <c r="D40" s="274"/>
      <c r="E40" s="274"/>
      <c r="F40" s="274"/>
      <c r="G40" s="274"/>
      <c r="H40" s="274"/>
      <c r="I40" s="23"/>
      <c r="J40" s="23"/>
      <c r="K40" s="23"/>
      <c r="L40" s="23"/>
      <c r="M40" s="47"/>
      <c r="N40" s="23"/>
      <c r="O40" s="48"/>
      <c r="P40" s="48"/>
      <c r="Q40" s="48"/>
      <c r="R40" s="2"/>
    </row>
    <row r="41" spans="1:18" x14ac:dyDescent="0.2">
      <c r="A41" s="274"/>
      <c r="B41" s="274"/>
      <c r="C41" s="274"/>
      <c r="D41" s="274"/>
      <c r="E41" s="274"/>
      <c r="F41" s="274"/>
      <c r="G41" s="274"/>
      <c r="H41" s="274"/>
      <c r="I41" s="23"/>
      <c r="J41" s="23"/>
      <c r="K41" s="23"/>
      <c r="L41" s="23"/>
      <c r="M41" s="47"/>
      <c r="N41" s="23"/>
      <c r="O41" s="48"/>
      <c r="P41" s="48"/>
      <c r="Q41" s="48"/>
      <c r="R41" s="2"/>
    </row>
    <row r="42" spans="1:18" x14ac:dyDescent="0.2">
      <c r="A42" s="274"/>
      <c r="B42" s="274"/>
      <c r="C42" s="274"/>
      <c r="D42" s="274"/>
      <c r="E42" s="274"/>
      <c r="F42" s="274"/>
      <c r="G42" s="274"/>
      <c r="H42" s="274"/>
      <c r="I42" s="274"/>
      <c r="J42" s="274"/>
      <c r="K42" s="274"/>
      <c r="L42" s="274"/>
      <c r="M42" s="274"/>
      <c r="N42" s="274"/>
      <c r="O42" s="274"/>
      <c r="P42" s="274"/>
      <c r="Q42" s="274"/>
      <c r="R42" s="274"/>
    </row>
    <row r="43" spans="1:18" x14ac:dyDescent="0.2">
      <c r="A43" s="274"/>
      <c r="B43" s="274"/>
      <c r="C43" s="274"/>
      <c r="D43" s="274"/>
      <c r="E43" s="274"/>
      <c r="F43" s="274"/>
      <c r="G43" s="274"/>
      <c r="H43" s="274"/>
      <c r="I43" s="187"/>
      <c r="K43" s="173"/>
      <c r="M43" s="49"/>
      <c r="N43" s="50"/>
      <c r="O43" s="51"/>
      <c r="P43" s="51"/>
      <c r="Q43" s="51"/>
      <c r="R43" s="2"/>
    </row>
    <row r="44" spans="1:18" x14ac:dyDescent="0.2">
      <c r="A44" s="274"/>
      <c r="B44" s="274"/>
      <c r="C44" s="274"/>
      <c r="D44" s="274"/>
      <c r="E44" s="274"/>
      <c r="F44" s="274"/>
      <c r="G44" s="274"/>
      <c r="H44" s="274"/>
      <c r="I44" s="187"/>
      <c r="K44" s="173"/>
      <c r="M44" s="49"/>
      <c r="N44" s="50"/>
      <c r="O44" s="51"/>
      <c r="P44" s="51"/>
      <c r="Q44" s="51"/>
      <c r="R44" s="2"/>
    </row>
    <row r="45" spans="1:18" x14ac:dyDescent="0.2">
      <c r="A45" s="274"/>
      <c r="B45" s="274"/>
      <c r="C45" s="274"/>
      <c r="D45" s="274"/>
      <c r="E45" s="274"/>
      <c r="F45" s="274"/>
      <c r="G45" s="274"/>
      <c r="H45" s="274"/>
      <c r="I45" s="187"/>
      <c r="K45" s="173"/>
      <c r="M45" s="49"/>
      <c r="N45" s="50"/>
      <c r="O45" s="51"/>
      <c r="P45" s="51"/>
      <c r="Q45" s="51"/>
      <c r="R45" s="2"/>
    </row>
    <row r="46" spans="1:18" x14ac:dyDescent="0.2">
      <c r="A46" s="274"/>
      <c r="B46" s="274"/>
      <c r="C46" s="274"/>
      <c r="D46" s="274"/>
      <c r="E46" s="274"/>
      <c r="F46" s="274"/>
      <c r="G46" s="274"/>
      <c r="H46" s="274"/>
      <c r="K46" s="173"/>
      <c r="M46" s="49"/>
      <c r="N46" s="50"/>
      <c r="O46" s="51"/>
      <c r="P46" s="51"/>
      <c r="Q46" s="51"/>
      <c r="R46" s="2"/>
    </row>
    <row r="47" spans="1:18" x14ac:dyDescent="0.2">
      <c r="A47" s="274"/>
      <c r="B47" s="274"/>
      <c r="C47" s="274"/>
      <c r="D47" s="274"/>
      <c r="E47" s="274"/>
      <c r="F47" s="274"/>
      <c r="G47" s="274"/>
      <c r="H47" s="274"/>
      <c r="K47" s="173"/>
      <c r="M47" s="49"/>
      <c r="N47" s="50"/>
      <c r="O47" s="51"/>
      <c r="P47" s="51"/>
      <c r="Q47" s="51"/>
      <c r="R47" s="2"/>
    </row>
    <row r="48" spans="1:18" x14ac:dyDescent="0.2">
      <c r="A48" s="273"/>
      <c r="B48" s="273"/>
      <c r="C48" s="273"/>
      <c r="D48" s="273"/>
      <c r="E48" s="273"/>
      <c r="F48" s="273"/>
      <c r="G48" s="273"/>
      <c r="H48" s="273"/>
      <c r="I48" s="273"/>
      <c r="J48" s="273"/>
      <c r="K48" s="273"/>
      <c r="L48" s="273"/>
      <c r="M48" s="273"/>
      <c r="N48" s="273"/>
      <c r="O48" s="273"/>
      <c r="P48" s="273"/>
      <c r="Q48" s="273"/>
      <c r="R48" s="273"/>
    </row>
    <row r="49" spans="1:18" s="19" customFormat="1" x14ac:dyDescent="0.2">
      <c r="A49" s="134"/>
      <c r="B49" s="188"/>
      <c r="C49" s="25"/>
      <c r="D49" s="135"/>
      <c r="E49" s="136"/>
      <c r="F49" s="136"/>
      <c r="G49" s="135"/>
      <c r="H49" s="135"/>
      <c r="I49" s="135"/>
      <c r="J49" s="135"/>
      <c r="K49" s="24"/>
      <c r="L49" s="24"/>
      <c r="M49" s="24"/>
      <c r="N49" s="24"/>
      <c r="O49" s="30"/>
      <c r="P49" s="30"/>
      <c r="Q49" s="30"/>
      <c r="R49" s="24"/>
    </row>
    <row r="50" spans="1:18" s="19" customFormat="1" x14ac:dyDescent="0.2">
      <c r="A50" s="134"/>
      <c r="B50" s="188"/>
      <c r="C50" s="25"/>
      <c r="D50" s="135"/>
      <c r="E50" s="136"/>
      <c r="F50" s="136"/>
      <c r="G50" s="135"/>
      <c r="H50" s="135"/>
      <c r="I50" s="135"/>
      <c r="J50" s="135"/>
      <c r="K50" s="24"/>
      <c r="L50" s="24"/>
      <c r="M50" s="24"/>
      <c r="N50" s="24"/>
      <c r="O50" s="30"/>
      <c r="P50" s="30"/>
      <c r="Q50" s="30"/>
      <c r="R50" s="24"/>
    </row>
    <row r="51" spans="1:18" s="19" customFormat="1" x14ac:dyDescent="0.2">
      <c r="A51" s="18"/>
      <c r="B51" s="26"/>
      <c r="C51" s="27"/>
      <c r="D51" s="28"/>
      <c r="E51" s="53"/>
      <c r="F51" s="53"/>
      <c r="G51" s="28"/>
      <c r="H51" s="28"/>
      <c r="I51" s="28"/>
      <c r="J51" s="28"/>
      <c r="O51" s="31"/>
      <c r="P51" s="31"/>
      <c r="Q51" s="31"/>
    </row>
  </sheetData>
  <sheetProtection selectLockedCells="1" selectUnlockedCells="1"/>
  <mergeCells count="31">
    <mergeCell ref="A35:R35"/>
    <mergeCell ref="A36:R36"/>
    <mergeCell ref="F12:F13"/>
    <mergeCell ref="A30:Q32"/>
    <mergeCell ref="C12:C13"/>
    <mergeCell ref="A34:R34"/>
    <mergeCell ref="R12:R13"/>
    <mergeCell ref="Q12:Q13"/>
    <mergeCell ref="M12:N12"/>
    <mergeCell ref="A48:R48"/>
    <mergeCell ref="A46:H46"/>
    <mergeCell ref="A43:H43"/>
    <mergeCell ref="A44:H44"/>
    <mergeCell ref="A47:H47"/>
    <mergeCell ref="A45:H45"/>
    <mergeCell ref="A1:J9"/>
    <mergeCell ref="A41:H41"/>
    <mergeCell ref="A40:H40"/>
    <mergeCell ref="A38:R39"/>
    <mergeCell ref="A42:R42"/>
    <mergeCell ref="J12:L12"/>
    <mergeCell ref="A12:A13"/>
    <mergeCell ref="O12:O13"/>
    <mergeCell ref="B12:B13"/>
    <mergeCell ref="A37:H37"/>
    <mergeCell ref="A29:R29"/>
    <mergeCell ref="D12:D13"/>
    <mergeCell ref="E12:E13"/>
    <mergeCell ref="G12:I12"/>
    <mergeCell ref="P12:P13"/>
    <mergeCell ref="E11:F11"/>
  </mergeCells>
  <conditionalFormatting sqref="H17">
    <cfRule type="expression" dxfId="640" priority="63" stopIfTrue="1">
      <formula>H17=""</formula>
    </cfRule>
  </conditionalFormatting>
  <conditionalFormatting sqref="G17">
    <cfRule type="expression" dxfId="639" priority="62" stopIfTrue="1">
      <formula>G17=""</formula>
    </cfRule>
  </conditionalFormatting>
  <conditionalFormatting sqref="I17">
    <cfRule type="expression" dxfId="638" priority="61" stopIfTrue="1">
      <formula>I17=""</formula>
    </cfRule>
  </conditionalFormatting>
  <conditionalFormatting sqref="J17">
    <cfRule type="expression" dxfId="637" priority="59" stopIfTrue="1">
      <formula>J17=""</formula>
    </cfRule>
  </conditionalFormatting>
  <conditionalFormatting sqref="L17">
    <cfRule type="expression" dxfId="636" priority="58" stopIfTrue="1">
      <formula>L17=""</formula>
    </cfRule>
  </conditionalFormatting>
  <conditionalFormatting sqref="M17:N17">
    <cfRule type="expression" dxfId="635" priority="57" stopIfTrue="1">
      <formula>M17=""</formula>
    </cfRule>
  </conditionalFormatting>
  <conditionalFormatting sqref="K17">
    <cfRule type="expression" dxfId="634" priority="60" stopIfTrue="1">
      <formula>K17=""</formula>
    </cfRule>
  </conditionalFormatting>
  <conditionalFormatting sqref="R17:R20">
    <cfRule type="expression" dxfId="633" priority="56" stopIfTrue="1">
      <formula>R17=""</formula>
    </cfRule>
  </conditionalFormatting>
  <conditionalFormatting sqref="O17:O20">
    <cfRule type="expression" dxfId="632" priority="55" stopIfTrue="1">
      <formula>O17=""</formula>
    </cfRule>
  </conditionalFormatting>
  <conditionalFormatting sqref="P17:P20">
    <cfRule type="expression" dxfId="631" priority="54" stopIfTrue="1">
      <formula>P17=""</formula>
    </cfRule>
  </conditionalFormatting>
  <conditionalFormatting sqref="Q17:Q20">
    <cfRule type="expression" dxfId="630" priority="53" stopIfTrue="1">
      <formula>Q17=""</formula>
    </cfRule>
  </conditionalFormatting>
  <conditionalFormatting sqref="D17">
    <cfRule type="expression" dxfId="629" priority="52" stopIfTrue="1">
      <formula>D17&lt;=0</formula>
    </cfRule>
  </conditionalFormatting>
  <conditionalFormatting sqref="A17:A20">
    <cfRule type="expression" dxfId="628" priority="49" stopIfTrue="1">
      <formula>A17=""</formula>
    </cfRule>
  </conditionalFormatting>
  <conditionalFormatting sqref="B17:C17">
    <cfRule type="expression" dxfId="627" priority="50" stopIfTrue="1">
      <formula>B17=""</formula>
    </cfRule>
  </conditionalFormatting>
  <conditionalFormatting sqref="E17">
    <cfRule type="expression" dxfId="626" priority="48" stopIfTrue="1">
      <formula>E17&lt;=0</formula>
    </cfRule>
  </conditionalFormatting>
  <conditionalFormatting sqref="F17">
    <cfRule type="expression" dxfId="625" priority="47" stopIfTrue="1">
      <formula>F17&lt;=0</formula>
    </cfRule>
  </conditionalFormatting>
  <conditionalFormatting sqref="Q18:Q20">
    <cfRule type="expression" dxfId="624" priority="42" stopIfTrue="1">
      <formula>Q18=""</formula>
    </cfRule>
  </conditionalFormatting>
  <conditionalFormatting sqref="M18:N20">
    <cfRule type="expression" dxfId="623" priority="46" stopIfTrue="1">
      <formula>M18=""</formula>
    </cfRule>
  </conditionalFormatting>
  <conditionalFormatting sqref="B18:C20">
    <cfRule type="expression" dxfId="622" priority="39" stopIfTrue="1">
      <formula>B18=""</formula>
    </cfRule>
  </conditionalFormatting>
  <conditionalFormatting sqref="R18:R20">
    <cfRule type="expression" dxfId="621" priority="45" stopIfTrue="1">
      <formula>R18=""</formula>
    </cfRule>
  </conditionalFormatting>
  <conditionalFormatting sqref="O18:O20">
    <cfRule type="expression" dxfId="620" priority="44" stopIfTrue="1">
      <formula>O18=""</formula>
    </cfRule>
  </conditionalFormatting>
  <conditionalFormatting sqref="P18:P20">
    <cfRule type="expression" dxfId="619" priority="43" stopIfTrue="1">
      <formula>P18=""</formula>
    </cfRule>
  </conditionalFormatting>
  <conditionalFormatting sqref="D18:D20">
    <cfRule type="expression" dxfId="618" priority="41" stopIfTrue="1">
      <formula>D18&lt;=0</formula>
    </cfRule>
  </conditionalFormatting>
  <conditionalFormatting sqref="E18:E20">
    <cfRule type="expression" dxfId="617" priority="38" stopIfTrue="1">
      <formula>E18&lt;=0</formula>
    </cfRule>
  </conditionalFormatting>
  <conditionalFormatting sqref="F18:F20">
    <cfRule type="expression" dxfId="616" priority="37" stopIfTrue="1">
      <formula>F18&lt;=0</formula>
    </cfRule>
  </conditionalFormatting>
  <conditionalFormatting sqref="M23:N23">
    <cfRule type="expression" dxfId="615" priority="36" stopIfTrue="1">
      <formula>M23=""</formula>
    </cfRule>
  </conditionalFormatting>
  <conditionalFormatting sqref="D23">
    <cfRule type="expression" dxfId="614" priority="35" stopIfTrue="1">
      <formula>D23&lt;=0</formula>
    </cfRule>
  </conditionalFormatting>
  <conditionalFormatting sqref="A23">
    <cfRule type="expression" dxfId="613" priority="33" stopIfTrue="1">
      <formula>A23=""</formula>
    </cfRule>
  </conditionalFormatting>
  <conditionalFormatting sqref="B23:C23">
    <cfRule type="expression" dxfId="612" priority="34" stopIfTrue="1">
      <formula>B23=""</formula>
    </cfRule>
  </conditionalFormatting>
  <conditionalFormatting sqref="E23">
    <cfRule type="expression" dxfId="611" priority="32" stopIfTrue="1">
      <formula>E23&lt;=0</formula>
    </cfRule>
  </conditionalFormatting>
  <conditionalFormatting sqref="F23">
    <cfRule type="expression" dxfId="610" priority="31" stopIfTrue="1">
      <formula>F23&lt;=0</formula>
    </cfRule>
  </conditionalFormatting>
  <conditionalFormatting sqref="I23 I18:I20">
    <cfRule type="expression" dxfId="609" priority="28" stopIfTrue="1">
      <formula>I18=""</formula>
    </cfRule>
  </conditionalFormatting>
  <conditionalFormatting sqref="G23 G18:G20">
    <cfRule type="expression" dxfId="608" priority="29" stopIfTrue="1">
      <formula>G18=""</formula>
    </cfRule>
  </conditionalFormatting>
  <conditionalFormatting sqref="H23 H18:H20">
    <cfRule type="expression" dxfId="607" priority="30" stopIfTrue="1">
      <formula>H18=""</formula>
    </cfRule>
  </conditionalFormatting>
  <conditionalFormatting sqref="J23 J18:J20">
    <cfRule type="expression" dxfId="606" priority="26" stopIfTrue="1">
      <formula>J18=""</formula>
    </cfRule>
  </conditionalFormatting>
  <conditionalFormatting sqref="L23 L18:L20">
    <cfRule type="expression" dxfId="605" priority="25" stopIfTrue="1">
      <formula>L18=""</formula>
    </cfRule>
  </conditionalFormatting>
  <conditionalFormatting sqref="K23 K18:K20">
    <cfRule type="expression" dxfId="604" priority="27" stopIfTrue="1">
      <formula>K18=""</formula>
    </cfRule>
  </conditionalFormatting>
  <conditionalFormatting sqref="R23">
    <cfRule type="expression" dxfId="603" priority="24" stopIfTrue="1">
      <formula>R23=""</formula>
    </cfRule>
  </conditionalFormatting>
  <conditionalFormatting sqref="O23">
    <cfRule type="expression" dxfId="602" priority="23" stopIfTrue="1">
      <formula>O23=""</formula>
    </cfRule>
  </conditionalFormatting>
  <conditionalFormatting sqref="P23">
    <cfRule type="expression" dxfId="601" priority="22" stopIfTrue="1">
      <formula>P23=""</formula>
    </cfRule>
  </conditionalFormatting>
  <conditionalFormatting sqref="Q23">
    <cfRule type="expression" dxfId="600" priority="21" stopIfTrue="1">
      <formula>Q23=""</formula>
    </cfRule>
  </conditionalFormatting>
  <conditionalFormatting sqref="M22:N22">
    <cfRule type="expression" dxfId="599" priority="19" stopIfTrue="1">
      <formula>M22=""</formula>
    </cfRule>
  </conditionalFormatting>
  <conditionalFormatting sqref="D22">
    <cfRule type="expression" dxfId="598" priority="18" stopIfTrue="1">
      <formula>D22&lt;=0</formula>
    </cfRule>
  </conditionalFormatting>
  <conditionalFormatting sqref="A22">
    <cfRule type="expression" dxfId="597" priority="16" stopIfTrue="1">
      <formula>A22=""</formula>
    </cfRule>
  </conditionalFormatting>
  <conditionalFormatting sqref="B22:C22">
    <cfRule type="expression" dxfId="596" priority="17" stopIfTrue="1">
      <formula>B22=""</formula>
    </cfRule>
  </conditionalFormatting>
  <conditionalFormatting sqref="E22">
    <cfRule type="expression" dxfId="595" priority="15" stopIfTrue="1">
      <formula>E22&lt;=0</formula>
    </cfRule>
  </conditionalFormatting>
  <conditionalFormatting sqref="F22">
    <cfRule type="expression" dxfId="594" priority="14" stopIfTrue="1">
      <formula>F22&lt;=0</formula>
    </cfRule>
  </conditionalFormatting>
  <conditionalFormatting sqref="I22">
    <cfRule type="expression" dxfId="593" priority="11" stopIfTrue="1">
      <formula>I22=""</formula>
    </cfRule>
  </conditionalFormatting>
  <conditionalFormatting sqref="G22">
    <cfRule type="expression" dxfId="592" priority="12" stopIfTrue="1">
      <formula>G22=""</formula>
    </cfRule>
  </conditionalFormatting>
  <conditionalFormatting sqref="H22">
    <cfRule type="expression" dxfId="591" priority="13" stopIfTrue="1">
      <formula>H22=""</formula>
    </cfRule>
  </conditionalFormatting>
  <conditionalFormatting sqref="J22">
    <cfRule type="expression" dxfId="590" priority="9" stopIfTrue="1">
      <formula>J22=""</formula>
    </cfRule>
  </conditionalFormatting>
  <conditionalFormatting sqref="L22">
    <cfRule type="expression" dxfId="589" priority="8" stopIfTrue="1">
      <formula>L22=""</formula>
    </cfRule>
  </conditionalFormatting>
  <conditionalFormatting sqref="K22">
    <cfRule type="expression" dxfId="588" priority="10" stopIfTrue="1">
      <formula>K22=""</formula>
    </cfRule>
  </conditionalFormatting>
  <conditionalFormatting sqref="R22">
    <cfRule type="expression" dxfId="587" priority="7" stopIfTrue="1">
      <formula>R22=""</formula>
    </cfRule>
  </conditionalFormatting>
  <conditionalFormatting sqref="O22">
    <cfRule type="expression" dxfId="586" priority="6" stopIfTrue="1">
      <formula>O22=""</formula>
    </cfRule>
  </conditionalFormatting>
  <conditionalFormatting sqref="P22">
    <cfRule type="expression" dxfId="585" priority="5" stopIfTrue="1">
      <formula>P22=""</formula>
    </cfRule>
  </conditionalFormatting>
  <conditionalFormatting sqref="Q22">
    <cfRule type="expression" dxfId="584" priority="4" stopIfTrue="1">
      <formula>Q22=""</formula>
    </cfRule>
  </conditionalFormatting>
  <printOptions horizontalCentered="1"/>
  <pageMargins left="0.19685039370078741" right="0.19685039370078741" top="0.98425196850393704" bottom="0.59055118110236227" header="0.39370078740157483" footer="0.19685039370078741"/>
  <pageSetup paperSize="9" scale="55" firstPageNumber="0" fitToHeight="0" orientation="landscape" r:id="rId1"/>
  <headerFooter alignWithMargins="0">
    <oddFooter>&amp;LMAIRTON LIMA DE SOUZA HOLANDA
CAU: A20486-2&amp;C&amp;A&amp;RPágina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63"/>
  <sheetViews>
    <sheetView showGridLines="0" view="pageBreakPreview" zoomScale="70" zoomScaleNormal="100" zoomScaleSheetLayoutView="70" workbookViewId="0">
      <selection sqref="A1:F9"/>
    </sheetView>
  </sheetViews>
  <sheetFormatPr defaultColWidth="11.42578125" defaultRowHeight="12.75" x14ac:dyDescent="0.2"/>
  <cols>
    <col min="1" max="1" width="9.42578125" style="4" customWidth="1"/>
    <col min="2" max="2" width="50.7109375" style="4" customWidth="1"/>
    <col min="3" max="5" width="18.28515625" style="4" customWidth="1"/>
    <col min="6" max="6" width="13.42578125" style="4" customWidth="1"/>
    <col min="7" max="24" width="14.28515625" style="5" customWidth="1"/>
    <col min="25" max="25" width="11.42578125" style="4" customWidth="1"/>
    <col min="26" max="26" width="14.42578125" style="4" customWidth="1"/>
    <col min="27" max="16384" width="11.42578125" style="4"/>
  </cols>
  <sheetData>
    <row r="1" spans="1:26" ht="18" x14ac:dyDescent="0.2">
      <c r="A1" s="311" t="s">
        <v>465</v>
      </c>
      <c r="B1" s="311"/>
      <c r="C1" s="311"/>
      <c r="D1" s="311"/>
      <c r="E1" s="311"/>
      <c r="F1" s="311"/>
      <c r="G1" s="58" t="str">
        <f>[1]Sintética!M1</f>
        <v>PRESIDÊNCIA DA REPÚBLICA</v>
      </c>
      <c r="H1" s="59"/>
      <c r="I1" s="60"/>
      <c r="J1" s="60"/>
      <c r="K1" s="60"/>
      <c r="L1" s="60"/>
      <c r="M1" s="60"/>
      <c r="N1" s="60"/>
      <c r="O1" s="60"/>
      <c r="P1" s="60"/>
      <c r="Q1" s="60"/>
      <c r="R1" s="60"/>
      <c r="S1" s="60"/>
      <c r="T1" s="60"/>
      <c r="U1" s="60"/>
      <c r="V1" s="60"/>
      <c r="W1" s="60"/>
      <c r="X1" s="60"/>
    </row>
    <row r="2" spans="1:26" x14ac:dyDescent="0.2">
      <c r="A2" s="311"/>
      <c r="B2" s="311"/>
      <c r="C2" s="311"/>
      <c r="D2" s="311"/>
      <c r="E2" s="311"/>
      <c r="F2" s="311"/>
      <c r="G2" s="74" t="str">
        <f>[1]Sintética!M2</f>
        <v>OBRA/SERVIÇO: REFORMA DAS INSTALAÇÕES DE CLIMATIZAÇÃO, PPCI E ELÉTRICAS</v>
      </c>
      <c r="H2" s="75"/>
      <c r="I2" s="76"/>
      <c r="J2" s="76"/>
      <c r="K2" s="76"/>
      <c r="L2" s="76"/>
      <c r="M2" s="76"/>
      <c r="N2" s="76"/>
      <c r="O2" s="76"/>
      <c r="P2" s="76"/>
      <c r="Q2" s="76"/>
      <c r="R2" s="76"/>
      <c r="S2" s="76"/>
      <c r="T2" s="76"/>
      <c r="U2" s="76"/>
      <c r="V2" s="76"/>
      <c r="W2" s="76"/>
      <c r="X2" s="76"/>
    </row>
    <row r="3" spans="1:26" x14ac:dyDescent="0.2">
      <c r="A3" s="311"/>
      <c r="B3" s="311"/>
      <c r="C3" s="311"/>
      <c r="D3" s="311"/>
      <c r="E3" s="311"/>
      <c r="F3" s="311"/>
      <c r="G3" s="77" t="str">
        <f>[1]Sintética!M3</f>
        <v>END.: PALÁCIO DO PLANALTO, BRASÍLIA - DF</v>
      </c>
      <c r="H3" s="75"/>
      <c r="I3" s="76"/>
      <c r="J3" s="76"/>
      <c r="K3" s="76"/>
      <c r="L3" s="76"/>
      <c r="M3" s="76"/>
      <c r="N3" s="76"/>
      <c r="O3" s="76"/>
      <c r="P3" s="76"/>
      <c r="Q3" s="76"/>
      <c r="R3" s="76"/>
      <c r="S3" s="76"/>
      <c r="T3" s="76"/>
      <c r="U3" s="76"/>
      <c r="V3" s="76"/>
      <c r="W3" s="76"/>
      <c r="X3" s="76"/>
    </row>
    <row r="4" spans="1:26" x14ac:dyDescent="0.2">
      <c r="A4" s="311"/>
      <c r="B4" s="311"/>
      <c r="C4" s="311"/>
      <c r="D4" s="311"/>
      <c r="E4" s="311"/>
      <c r="F4" s="311"/>
      <c r="G4" s="38"/>
      <c r="H4" s="38"/>
      <c r="I4" s="38"/>
      <c r="J4" s="174"/>
      <c r="K4" s="173"/>
      <c r="L4" s="173"/>
      <c r="M4" s="174"/>
      <c r="N4" s="173"/>
      <c r="O4" s="173"/>
      <c r="P4" s="174"/>
      <c r="Q4" s="173"/>
      <c r="R4" s="173"/>
      <c r="S4" s="174"/>
      <c r="T4" s="173"/>
      <c r="U4" s="173"/>
      <c r="V4" s="174"/>
      <c r="W4" s="173"/>
      <c r="X4" s="173"/>
    </row>
    <row r="5" spans="1:26" x14ac:dyDescent="0.2">
      <c r="A5" s="311"/>
      <c r="B5" s="311"/>
      <c r="C5" s="311"/>
      <c r="D5" s="311"/>
      <c r="E5" s="311"/>
      <c r="F5" s="311"/>
      <c r="G5" s="38"/>
      <c r="H5" s="38"/>
      <c r="J5" s="61" t="str">
        <f>[1]Sintética!Q5</f>
        <v xml:space="preserve">DATA DO DOCUMENTO: </v>
      </c>
      <c r="K5" s="62"/>
      <c r="L5" s="61"/>
      <c r="M5" s="62"/>
      <c r="N5" s="61"/>
      <c r="O5" s="62"/>
      <c r="P5" s="62"/>
      <c r="Q5" s="61"/>
      <c r="R5" s="62"/>
      <c r="S5" s="62"/>
      <c r="T5" s="61"/>
      <c r="U5" s="62"/>
      <c r="V5" s="62"/>
      <c r="W5" s="61"/>
      <c r="X5" s="62"/>
    </row>
    <row r="6" spans="1:26" x14ac:dyDescent="0.2">
      <c r="A6" s="311"/>
      <c r="B6" s="311"/>
      <c r="C6" s="311"/>
      <c r="D6" s="311"/>
      <c r="E6" s="311"/>
      <c r="F6" s="311"/>
      <c r="G6" s="38"/>
      <c r="H6" s="38"/>
      <c r="J6" s="63"/>
      <c r="K6" s="64"/>
      <c r="L6" s="63"/>
      <c r="M6" s="64"/>
      <c r="N6" s="63"/>
      <c r="O6" s="64"/>
      <c r="P6" s="64"/>
      <c r="Q6" s="63"/>
      <c r="R6" s="64"/>
      <c r="S6" s="64"/>
      <c r="T6" s="63"/>
      <c r="U6" s="64"/>
      <c r="V6" s="64"/>
      <c r="W6" s="63"/>
      <c r="X6" s="64"/>
    </row>
    <row r="7" spans="1:26" x14ac:dyDescent="0.2">
      <c r="A7" s="311"/>
      <c r="B7" s="311"/>
      <c r="C7" s="311"/>
      <c r="D7" s="311"/>
      <c r="E7" s="311"/>
      <c r="F7" s="311"/>
      <c r="G7" s="38"/>
      <c r="H7" s="38"/>
      <c r="J7" s="63"/>
      <c r="K7" s="64"/>
      <c r="L7" s="63"/>
      <c r="M7" s="64"/>
      <c r="N7" s="63"/>
      <c r="O7" s="64"/>
      <c r="P7" s="64"/>
      <c r="Q7" s="63"/>
      <c r="R7" s="64"/>
      <c r="S7" s="64"/>
      <c r="T7" s="63"/>
      <c r="U7" s="64"/>
      <c r="V7" s="64"/>
      <c r="W7" s="63"/>
      <c r="X7" s="64"/>
    </row>
    <row r="8" spans="1:26" x14ac:dyDescent="0.2">
      <c r="A8" s="311"/>
      <c r="B8" s="311"/>
      <c r="C8" s="311"/>
      <c r="D8" s="311"/>
      <c r="E8" s="311"/>
      <c r="F8" s="311"/>
      <c r="G8" s="38"/>
      <c r="H8" s="38"/>
      <c r="J8" s="63"/>
      <c r="K8" s="64"/>
      <c r="L8" s="63"/>
      <c r="M8" s="64"/>
      <c r="N8" s="63"/>
      <c r="O8" s="64"/>
      <c r="P8" s="64"/>
      <c r="Q8" s="63"/>
      <c r="R8" s="64"/>
      <c r="S8" s="64"/>
      <c r="T8" s="63"/>
      <c r="U8" s="64"/>
      <c r="V8" s="64"/>
      <c r="W8" s="63"/>
      <c r="X8" s="64"/>
    </row>
    <row r="9" spans="1:26" x14ac:dyDescent="0.2">
      <c r="A9" s="311"/>
      <c r="B9" s="311"/>
      <c r="C9" s="311"/>
      <c r="D9" s="311"/>
      <c r="E9" s="311"/>
      <c r="F9" s="311"/>
      <c r="G9" s="38"/>
      <c r="H9" s="38"/>
      <c r="I9" s="38"/>
      <c r="J9" s="174"/>
      <c r="K9" s="173"/>
      <c r="L9" s="173"/>
      <c r="M9" s="174"/>
      <c r="N9" s="173"/>
      <c r="O9" s="173"/>
      <c r="P9" s="174"/>
      <c r="Q9" s="173"/>
      <c r="R9" s="173"/>
      <c r="S9" s="174"/>
      <c r="T9" s="173"/>
      <c r="U9" s="173"/>
      <c r="V9" s="174"/>
      <c r="W9" s="173"/>
      <c r="X9" s="173"/>
    </row>
    <row r="10" spans="1:26" ht="20.25" x14ac:dyDescent="0.2">
      <c r="A10" s="66"/>
      <c r="B10" s="66" t="s">
        <v>49</v>
      </c>
      <c r="C10" s="66"/>
      <c r="D10" s="66"/>
      <c r="E10" s="66"/>
      <c r="F10" s="66"/>
      <c r="G10" s="66"/>
      <c r="H10" s="66"/>
      <c r="I10" s="66"/>
      <c r="J10" s="66"/>
      <c r="K10" s="66"/>
      <c r="L10" s="66"/>
      <c r="M10" s="66"/>
      <c r="N10" s="66"/>
      <c r="O10" s="66"/>
      <c r="P10" s="66"/>
      <c r="Q10" s="66"/>
      <c r="R10" s="66"/>
      <c r="S10" s="66"/>
      <c r="T10" s="66"/>
      <c r="U10" s="66"/>
      <c r="V10" s="66"/>
      <c r="W10" s="66"/>
      <c r="X10" s="66"/>
    </row>
    <row r="11" spans="1:26" ht="15" thickBot="1" x14ac:dyDescent="0.25">
      <c r="A11" s="137"/>
      <c r="B11" s="137"/>
      <c r="C11" s="137"/>
      <c r="D11" s="137"/>
      <c r="E11" s="137"/>
      <c r="F11" s="137"/>
      <c r="G11" s="138"/>
      <c r="H11" s="138"/>
      <c r="I11" s="138"/>
      <c r="J11" s="138"/>
      <c r="K11" s="138"/>
      <c r="L11" s="138"/>
      <c r="M11" s="138"/>
      <c r="N11" s="138"/>
      <c r="O11" s="138"/>
      <c r="P11" s="138"/>
      <c r="Q11" s="138"/>
      <c r="R11" s="138"/>
      <c r="S11" s="138"/>
      <c r="T11" s="138"/>
      <c r="U11" s="138"/>
      <c r="V11" s="138"/>
      <c r="W11" s="138"/>
      <c r="X11" s="138"/>
    </row>
    <row r="12" spans="1:26" x14ac:dyDescent="0.2">
      <c r="A12" s="332" t="s">
        <v>5</v>
      </c>
      <c r="B12" s="262" t="s">
        <v>0</v>
      </c>
      <c r="C12" s="264" t="s">
        <v>183</v>
      </c>
      <c r="D12" s="264" t="s">
        <v>184</v>
      </c>
      <c r="E12" s="266" t="s">
        <v>6</v>
      </c>
      <c r="F12" s="334" t="s">
        <v>50</v>
      </c>
      <c r="G12" s="329" t="s">
        <v>151</v>
      </c>
      <c r="H12" s="330"/>
      <c r="I12" s="331"/>
      <c r="J12" s="329" t="s">
        <v>152</v>
      </c>
      <c r="K12" s="330"/>
      <c r="L12" s="331"/>
      <c r="M12" s="329" t="s">
        <v>153</v>
      </c>
      <c r="N12" s="330"/>
      <c r="O12" s="331"/>
      <c r="P12" s="329" t="s">
        <v>462</v>
      </c>
      <c r="Q12" s="330"/>
      <c r="R12" s="331"/>
      <c r="S12" s="329" t="s">
        <v>463</v>
      </c>
      <c r="T12" s="330"/>
      <c r="U12" s="331"/>
      <c r="V12" s="329" t="s">
        <v>464</v>
      </c>
      <c r="W12" s="330"/>
      <c r="X12" s="331"/>
    </row>
    <row r="13" spans="1:26" x14ac:dyDescent="0.2">
      <c r="A13" s="333"/>
      <c r="B13" s="263"/>
      <c r="C13" s="265"/>
      <c r="D13" s="265"/>
      <c r="E13" s="267"/>
      <c r="F13" s="335"/>
      <c r="G13" s="139" t="s">
        <v>2</v>
      </c>
      <c r="H13" s="140" t="s">
        <v>16</v>
      </c>
      <c r="I13" s="141" t="s">
        <v>4</v>
      </c>
      <c r="J13" s="139" t="s">
        <v>2</v>
      </c>
      <c r="K13" s="140" t="s">
        <v>16</v>
      </c>
      <c r="L13" s="141" t="s">
        <v>4</v>
      </c>
      <c r="M13" s="139" t="s">
        <v>2</v>
      </c>
      <c r="N13" s="140" t="s">
        <v>16</v>
      </c>
      <c r="O13" s="141" t="s">
        <v>4</v>
      </c>
      <c r="P13" s="139" t="s">
        <v>2</v>
      </c>
      <c r="Q13" s="140" t="s">
        <v>16</v>
      </c>
      <c r="R13" s="141" t="s">
        <v>4</v>
      </c>
      <c r="S13" s="139" t="s">
        <v>2</v>
      </c>
      <c r="T13" s="140" t="s">
        <v>16</v>
      </c>
      <c r="U13" s="141" t="s">
        <v>4</v>
      </c>
      <c r="V13" s="139" t="s">
        <v>2</v>
      </c>
      <c r="W13" s="140" t="s">
        <v>16</v>
      </c>
      <c r="X13" s="141" t="s">
        <v>4</v>
      </c>
    </row>
    <row r="14" spans="1:26" ht="14.25" x14ac:dyDescent="0.2">
      <c r="A14" s="16"/>
      <c r="B14" s="16"/>
      <c r="C14" s="16"/>
      <c r="D14" s="16"/>
      <c r="E14" s="16"/>
      <c r="F14" s="16"/>
      <c r="G14" s="148"/>
      <c r="H14" s="149"/>
      <c r="I14" s="150"/>
      <c r="J14" s="148"/>
      <c r="K14" s="149"/>
      <c r="L14" s="150"/>
      <c r="M14" s="148"/>
      <c r="N14" s="149"/>
      <c r="O14" s="150"/>
      <c r="P14" s="148"/>
      <c r="Q14" s="149"/>
      <c r="R14" s="150"/>
      <c r="S14" s="148"/>
      <c r="T14" s="149"/>
      <c r="U14" s="150"/>
      <c r="V14" s="148"/>
      <c r="W14" s="149"/>
      <c r="X14" s="150"/>
    </row>
    <row r="15" spans="1:26" ht="13.5" thickBot="1" x14ac:dyDescent="0.25">
      <c r="A15" s="163" t="s">
        <v>20</v>
      </c>
      <c r="B15" s="164" t="s">
        <v>40</v>
      </c>
      <c r="C15" s="165"/>
      <c r="D15" s="165"/>
      <c r="E15" s="166"/>
      <c r="F15" s="167"/>
      <c r="G15" s="179">
        <f>G16*$C15</f>
        <v>0</v>
      </c>
      <c r="H15" s="180">
        <f>G16*$D15</f>
        <v>0</v>
      </c>
      <c r="I15" s="181">
        <f>G16*$E15</f>
        <v>0</v>
      </c>
      <c r="J15" s="179">
        <f>J16*$C15</f>
        <v>0</v>
      </c>
      <c r="K15" s="180">
        <f>J16*$D15</f>
        <v>0</v>
      </c>
      <c r="L15" s="181">
        <f>J16*$E15</f>
        <v>0</v>
      </c>
      <c r="M15" s="179">
        <f>M16*$C15</f>
        <v>0</v>
      </c>
      <c r="N15" s="180">
        <f>M16*$D15</f>
        <v>0</v>
      </c>
      <c r="O15" s="181">
        <f>M16*$E15</f>
        <v>0</v>
      </c>
      <c r="P15" s="179"/>
      <c r="Q15" s="180"/>
      <c r="R15" s="181"/>
      <c r="S15" s="179"/>
      <c r="T15" s="180"/>
      <c r="U15" s="181"/>
      <c r="V15" s="179"/>
      <c r="W15" s="180"/>
      <c r="X15" s="181"/>
      <c r="Z15" s="175">
        <f>(+G15+H15+J15+K15+-L15-I15+M15+N15-O15)</f>
        <v>0</v>
      </c>
    </row>
    <row r="16" spans="1:26" ht="13.5" thickBot="1" x14ac:dyDescent="0.25">
      <c r="A16" s="147"/>
      <c r="B16" s="145"/>
      <c r="C16" s="145"/>
      <c r="D16" s="145"/>
      <c r="E16" s="146"/>
      <c r="F16" s="154"/>
      <c r="G16" s="318">
        <v>0</v>
      </c>
      <c r="H16" s="319"/>
      <c r="I16" s="320"/>
      <c r="J16" s="318">
        <v>0</v>
      </c>
      <c r="K16" s="319"/>
      <c r="L16" s="320"/>
      <c r="M16" s="318">
        <v>0</v>
      </c>
      <c r="N16" s="319"/>
      <c r="O16" s="320"/>
      <c r="P16" s="318">
        <v>0</v>
      </c>
      <c r="Q16" s="319"/>
      <c r="R16" s="320"/>
      <c r="S16" s="318">
        <v>0</v>
      </c>
      <c r="T16" s="319"/>
      <c r="U16" s="320"/>
      <c r="V16" s="318">
        <v>0</v>
      </c>
      <c r="W16" s="319"/>
      <c r="X16" s="320"/>
      <c r="Z16" s="175">
        <f>SUM(G16:O16)-1</f>
        <v>-1</v>
      </c>
    </row>
    <row r="17" spans="1:26" ht="13.5" thickBot="1" x14ac:dyDescent="0.25">
      <c r="A17" s="163" t="s">
        <v>26</v>
      </c>
      <c r="B17" s="164" t="s">
        <v>61</v>
      </c>
      <c r="C17" s="165"/>
      <c r="D17" s="165"/>
      <c r="E17" s="166"/>
      <c r="F17" s="167"/>
      <c r="G17" s="179">
        <f>G18*$C17</f>
        <v>0</v>
      </c>
      <c r="H17" s="180">
        <f>G18*$D17</f>
        <v>0</v>
      </c>
      <c r="I17" s="181">
        <f>G18*$E17</f>
        <v>0</v>
      </c>
      <c r="J17" s="179">
        <f>J18*$C17</f>
        <v>0</v>
      </c>
      <c r="K17" s="180">
        <f>J18*$D17</f>
        <v>0</v>
      </c>
      <c r="L17" s="181">
        <f>J18*$E17</f>
        <v>0</v>
      </c>
      <c r="M17" s="179">
        <f>M18*$C17</f>
        <v>0</v>
      </c>
      <c r="N17" s="180">
        <f>M18*$D17</f>
        <v>0</v>
      </c>
      <c r="O17" s="181">
        <f>M18*$E17</f>
        <v>0</v>
      </c>
      <c r="P17" s="179"/>
      <c r="Q17" s="180"/>
      <c r="R17" s="181"/>
      <c r="S17" s="179"/>
      <c r="T17" s="180"/>
      <c r="U17" s="181"/>
      <c r="V17" s="179"/>
      <c r="W17" s="180"/>
      <c r="X17" s="181"/>
      <c r="Z17" s="175">
        <f>(+G17+H17+J17+K17+-L17-I17+M17+N17-O17)</f>
        <v>0</v>
      </c>
    </row>
    <row r="18" spans="1:26" ht="13.5" thickBot="1" x14ac:dyDescent="0.25">
      <c r="A18" s="147"/>
      <c r="B18" s="145"/>
      <c r="C18" s="145"/>
      <c r="D18" s="145"/>
      <c r="E18" s="146"/>
      <c r="F18" s="154"/>
      <c r="G18" s="318">
        <v>0</v>
      </c>
      <c r="H18" s="319"/>
      <c r="I18" s="320"/>
      <c r="J18" s="318">
        <v>0</v>
      </c>
      <c r="K18" s="319"/>
      <c r="L18" s="320"/>
      <c r="M18" s="318">
        <v>0</v>
      </c>
      <c r="N18" s="319"/>
      <c r="O18" s="320"/>
      <c r="P18" s="318">
        <v>0</v>
      </c>
      <c r="Q18" s="319"/>
      <c r="R18" s="320"/>
      <c r="S18" s="318">
        <v>0</v>
      </c>
      <c r="T18" s="319"/>
      <c r="U18" s="320"/>
      <c r="V18" s="318">
        <v>0</v>
      </c>
      <c r="W18" s="319"/>
      <c r="X18" s="320"/>
      <c r="Z18" s="175">
        <f>SUM(G18:O18)-1</f>
        <v>-1</v>
      </c>
    </row>
    <row r="19" spans="1:26" ht="13.5" thickBot="1" x14ac:dyDescent="0.25">
      <c r="A19" s="163" t="s">
        <v>27</v>
      </c>
      <c r="B19" s="164" t="s">
        <v>46</v>
      </c>
      <c r="C19" s="165"/>
      <c r="D19" s="165"/>
      <c r="E19" s="166"/>
      <c r="F19" s="167"/>
      <c r="G19" s="179">
        <f>G20*$C19</f>
        <v>0</v>
      </c>
      <c r="H19" s="180">
        <f>G20*$D19</f>
        <v>0</v>
      </c>
      <c r="I19" s="181">
        <f>G20*$E19</f>
        <v>0</v>
      </c>
      <c r="J19" s="179">
        <f>J20*$C19</f>
        <v>0</v>
      </c>
      <c r="K19" s="180">
        <f>J20*$D19</f>
        <v>0</v>
      </c>
      <c r="L19" s="181">
        <f>J20*$E19</f>
        <v>0</v>
      </c>
      <c r="M19" s="179">
        <f>M20*$C19</f>
        <v>0</v>
      </c>
      <c r="N19" s="180">
        <f>M20*$D19</f>
        <v>0</v>
      </c>
      <c r="O19" s="181">
        <f>M20*$E19</f>
        <v>0</v>
      </c>
      <c r="P19" s="179"/>
      <c r="Q19" s="180"/>
      <c r="R19" s="181"/>
      <c r="S19" s="179"/>
      <c r="T19" s="180"/>
      <c r="U19" s="181"/>
      <c r="V19" s="179"/>
      <c r="W19" s="180"/>
      <c r="X19" s="181"/>
      <c r="Z19" s="175">
        <f>(+G19+H19+J19+K19+-L19-I19+M19+N19-O19)</f>
        <v>0</v>
      </c>
    </row>
    <row r="20" spans="1:26" ht="13.5" thickBot="1" x14ac:dyDescent="0.25">
      <c r="A20" s="147"/>
      <c r="B20" s="145"/>
      <c r="C20" s="145"/>
      <c r="D20" s="145"/>
      <c r="E20" s="146"/>
      <c r="F20" s="154"/>
      <c r="G20" s="318">
        <v>0</v>
      </c>
      <c r="H20" s="319"/>
      <c r="I20" s="320"/>
      <c r="J20" s="318">
        <v>0</v>
      </c>
      <c r="K20" s="319"/>
      <c r="L20" s="320"/>
      <c r="M20" s="318">
        <v>0</v>
      </c>
      <c r="N20" s="319"/>
      <c r="O20" s="320"/>
      <c r="P20" s="318">
        <v>0</v>
      </c>
      <c r="Q20" s="319"/>
      <c r="R20" s="320"/>
      <c r="S20" s="318">
        <v>0</v>
      </c>
      <c r="T20" s="319"/>
      <c r="U20" s="320"/>
      <c r="V20" s="318">
        <v>0</v>
      </c>
      <c r="W20" s="319"/>
      <c r="X20" s="320"/>
      <c r="Z20" s="175">
        <f>SUM(G20:O20)-1</f>
        <v>-1</v>
      </c>
    </row>
    <row r="21" spans="1:26" ht="13.5" thickBot="1" x14ac:dyDescent="0.25">
      <c r="A21" s="163" t="s">
        <v>28</v>
      </c>
      <c r="B21" s="164" t="s">
        <v>38</v>
      </c>
      <c r="C21" s="165"/>
      <c r="D21" s="165"/>
      <c r="E21" s="166"/>
      <c r="F21" s="167"/>
      <c r="G21" s="179">
        <f>G22*$C21</f>
        <v>0</v>
      </c>
      <c r="H21" s="180">
        <f>G22*$D21</f>
        <v>0</v>
      </c>
      <c r="I21" s="181">
        <f>G22*$E21</f>
        <v>0</v>
      </c>
      <c r="J21" s="179">
        <f>J22*$C21</f>
        <v>0</v>
      </c>
      <c r="K21" s="180">
        <f>J22*$D21</f>
        <v>0</v>
      </c>
      <c r="L21" s="181">
        <f>J22*$E21</f>
        <v>0</v>
      </c>
      <c r="M21" s="179">
        <f>M22*$C21</f>
        <v>0</v>
      </c>
      <c r="N21" s="180">
        <f>M22*$D21</f>
        <v>0</v>
      </c>
      <c r="O21" s="181">
        <f>M22*$E21</f>
        <v>0</v>
      </c>
      <c r="P21" s="179"/>
      <c r="Q21" s="180"/>
      <c r="R21" s="181"/>
      <c r="S21" s="179"/>
      <c r="T21" s="180"/>
      <c r="U21" s="181"/>
      <c r="V21" s="179"/>
      <c r="W21" s="180"/>
      <c r="X21" s="181"/>
      <c r="Z21" s="175">
        <f>(+G21+H21+J21+K21+-L21-I21+M21+N21-O21)</f>
        <v>0</v>
      </c>
    </row>
    <row r="22" spans="1:26" ht="13.5" thickBot="1" x14ac:dyDescent="0.25">
      <c r="A22" s="147"/>
      <c r="B22" s="145"/>
      <c r="C22" s="145"/>
      <c r="D22" s="145"/>
      <c r="E22" s="146"/>
      <c r="F22" s="154"/>
      <c r="G22" s="318">
        <v>0</v>
      </c>
      <c r="H22" s="319"/>
      <c r="I22" s="320"/>
      <c r="J22" s="318">
        <v>0</v>
      </c>
      <c r="K22" s="319"/>
      <c r="L22" s="320"/>
      <c r="M22" s="318">
        <v>0</v>
      </c>
      <c r="N22" s="319"/>
      <c r="O22" s="320"/>
      <c r="P22" s="318">
        <v>0</v>
      </c>
      <c r="Q22" s="319"/>
      <c r="R22" s="320"/>
      <c r="S22" s="318">
        <v>0</v>
      </c>
      <c r="T22" s="319"/>
      <c r="U22" s="320"/>
      <c r="V22" s="318">
        <v>0</v>
      </c>
      <c r="W22" s="319"/>
      <c r="X22" s="320"/>
      <c r="Z22" s="175">
        <f>SUM(G22:O22)-1</f>
        <v>-1</v>
      </c>
    </row>
    <row r="23" spans="1:26" ht="13.5" thickBot="1" x14ac:dyDescent="0.25">
      <c r="A23" s="163" t="s">
        <v>29</v>
      </c>
      <c r="B23" s="164" t="s">
        <v>130</v>
      </c>
      <c r="C23" s="165"/>
      <c r="D23" s="165"/>
      <c r="E23" s="166"/>
      <c r="F23" s="167"/>
      <c r="G23" s="179">
        <f>G24*$C23</f>
        <v>0</v>
      </c>
      <c r="H23" s="180">
        <f>G24*$D23</f>
        <v>0</v>
      </c>
      <c r="I23" s="181">
        <f>G24*$E23</f>
        <v>0</v>
      </c>
      <c r="J23" s="179">
        <f>J24*$C23</f>
        <v>0</v>
      </c>
      <c r="K23" s="180">
        <f>J24*$D23</f>
        <v>0</v>
      </c>
      <c r="L23" s="181">
        <f>J24*$E23</f>
        <v>0</v>
      </c>
      <c r="M23" s="179">
        <f>M24*$C23</f>
        <v>0</v>
      </c>
      <c r="N23" s="180">
        <f>M24*$D23</f>
        <v>0</v>
      </c>
      <c r="O23" s="181">
        <f>M24*$E23</f>
        <v>0</v>
      </c>
      <c r="P23" s="179">
        <f>P24*$C23</f>
        <v>0</v>
      </c>
      <c r="Q23" s="180">
        <f>P24*$D23</f>
        <v>0</v>
      </c>
      <c r="R23" s="181">
        <f>P24*$E23</f>
        <v>0</v>
      </c>
      <c r="S23" s="179">
        <f>S24*$C23</f>
        <v>0</v>
      </c>
      <c r="T23" s="180">
        <f>S24*$D23</f>
        <v>0</v>
      </c>
      <c r="U23" s="181">
        <f>S24*$E23</f>
        <v>0</v>
      </c>
      <c r="V23" s="179"/>
      <c r="W23" s="180"/>
      <c r="X23" s="181"/>
      <c r="Z23" s="175">
        <f>(+G23+H23+J23+K23+-L23-I23+M23+N23-O23)</f>
        <v>0</v>
      </c>
    </row>
    <row r="24" spans="1:26" ht="13.5" thickBot="1" x14ac:dyDescent="0.25">
      <c r="A24" s="147"/>
      <c r="B24" s="145"/>
      <c r="C24" s="145"/>
      <c r="D24" s="145"/>
      <c r="E24" s="146"/>
      <c r="F24" s="154"/>
      <c r="G24" s="318">
        <v>0</v>
      </c>
      <c r="H24" s="319"/>
      <c r="I24" s="320"/>
      <c r="J24" s="318">
        <v>0</v>
      </c>
      <c r="K24" s="319"/>
      <c r="L24" s="320"/>
      <c r="M24" s="318">
        <v>0</v>
      </c>
      <c r="N24" s="319"/>
      <c r="O24" s="320"/>
      <c r="P24" s="318">
        <v>0</v>
      </c>
      <c r="Q24" s="319"/>
      <c r="R24" s="320"/>
      <c r="S24" s="318">
        <v>0</v>
      </c>
      <c r="T24" s="319"/>
      <c r="U24" s="320"/>
      <c r="V24" s="318">
        <v>0</v>
      </c>
      <c r="W24" s="319"/>
      <c r="X24" s="320"/>
      <c r="Z24" s="175">
        <f>SUM(G24:O24)-1</f>
        <v>-1</v>
      </c>
    </row>
    <row r="25" spans="1:26" ht="13.5" thickBot="1" x14ac:dyDescent="0.25">
      <c r="A25" s="163" t="s">
        <v>30</v>
      </c>
      <c r="B25" s="164" t="s">
        <v>37</v>
      </c>
      <c r="C25" s="165"/>
      <c r="D25" s="165"/>
      <c r="E25" s="166"/>
      <c r="F25" s="167"/>
      <c r="G25" s="179">
        <f>G26*$C25</f>
        <v>0</v>
      </c>
      <c r="H25" s="180">
        <f>G26*$D25</f>
        <v>0</v>
      </c>
      <c r="I25" s="181">
        <f>G26*$E25</f>
        <v>0</v>
      </c>
      <c r="J25" s="179">
        <f>J26*$C25</f>
        <v>0</v>
      </c>
      <c r="K25" s="180">
        <f>J26*$D25</f>
        <v>0</v>
      </c>
      <c r="L25" s="181">
        <f>J26*$E25</f>
        <v>0</v>
      </c>
      <c r="M25" s="179">
        <f>M26*$C25</f>
        <v>0</v>
      </c>
      <c r="N25" s="180">
        <f>M26*$D25</f>
        <v>0</v>
      </c>
      <c r="O25" s="181">
        <f>M26*$E25</f>
        <v>0</v>
      </c>
      <c r="P25" s="179">
        <f>P26*$C25</f>
        <v>0</v>
      </c>
      <c r="Q25" s="180">
        <f>P26*$D25</f>
        <v>0</v>
      </c>
      <c r="R25" s="181">
        <f>P26*$E25</f>
        <v>0</v>
      </c>
      <c r="S25" s="179">
        <f>S26*$C25</f>
        <v>0</v>
      </c>
      <c r="T25" s="180">
        <f>S26*$D25</f>
        <v>0</v>
      </c>
      <c r="U25" s="181">
        <f>S26*$E25</f>
        <v>0</v>
      </c>
      <c r="V25" s="179">
        <f>V26*$C25</f>
        <v>0</v>
      </c>
      <c r="W25" s="180">
        <f>V26*$D25</f>
        <v>0</v>
      </c>
      <c r="X25" s="181">
        <f>V26*$E25</f>
        <v>0</v>
      </c>
      <c r="Z25" s="175">
        <f>(+G25+H25+J25+K25+-L25-I25+M25+N25-O25)</f>
        <v>0</v>
      </c>
    </row>
    <row r="26" spans="1:26" ht="13.5" thickBot="1" x14ac:dyDescent="0.25">
      <c r="A26" s="147"/>
      <c r="B26" s="145"/>
      <c r="C26" s="145"/>
      <c r="D26" s="145"/>
      <c r="E26" s="146"/>
      <c r="F26" s="154"/>
      <c r="G26" s="318">
        <v>0</v>
      </c>
      <c r="H26" s="319"/>
      <c r="I26" s="320"/>
      <c r="J26" s="318">
        <v>0</v>
      </c>
      <c r="K26" s="319"/>
      <c r="L26" s="320"/>
      <c r="M26" s="318">
        <v>0</v>
      </c>
      <c r="N26" s="319"/>
      <c r="O26" s="320"/>
      <c r="P26" s="318">
        <v>0</v>
      </c>
      <c r="Q26" s="319"/>
      <c r="R26" s="320"/>
      <c r="S26" s="318">
        <v>0</v>
      </c>
      <c r="T26" s="319"/>
      <c r="U26" s="320"/>
      <c r="V26" s="318">
        <v>0</v>
      </c>
      <c r="W26" s="319"/>
      <c r="X26" s="320"/>
      <c r="Z26" s="175">
        <f>SUM(G26:O26)-1</f>
        <v>-1</v>
      </c>
    </row>
    <row r="27" spans="1:26" ht="13.5" thickBot="1" x14ac:dyDescent="0.25">
      <c r="A27" s="163" t="s">
        <v>31</v>
      </c>
      <c r="B27" s="164" t="s">
        <v>138</v>
      </c>
      <c r="C27" s="165"/>
      <c r="D27" s="165"/>
      <c r="E27" s="166"/>
      <c r="F27" s="167"/>
      <c r="G27" s="179">
        <f>G28*$C27</f>
        <v>0</v>
      </c>
      <c r="H27" s="180">
        <f>G28*$D27</f>
        <v>0</v>
      </c>
      <c r="I27" s="181">
        <f>G28*$E27</f>
        <v>0</v>
      </c>
      <c r="J27" s="179">
        <f>J28*$C27</f>
        <v>0</v>
      </c>
      <c r="K27" s="180">
        <f>J28*$D27</f>
        <v>0</v>
      </c>
      <c r="L27" s="181">
        <f>J28*$E27</f>
        <v>0</v>
      </c>
      <c r="M27" s="179">
        <f>M28*$C27</f>
        <v>0</v>
      </c>
      <c r="N27" s="180">
        <f>M28*$D27</f>
        <v>0</v>
      </c>
      <c r="O27" s="181">
        <f>M28*$E27</f>
        <v>0</v>
      </c>
      <c r="P27" s="179"/>
      <c r="Q27" s="180"/>
      <c r="R27" s="181"/>
      <c r="S27" s="179"/>
      <c r="T27" s="180"/>
      <c r="U27" s="181"/>
      <c r="V27" s="179"/>
      <c r="W27" s="180"/>
      <c r="X27" s="181"/>
      <c r="Z27" s="175">
        <f>(+G27+H27+J27+K27+-L27-I27+M27+N27-O27)</f>
        <v>0</v>
      </c>
    </row>
    <row r="28" spans="1:26" ht="13.5" thickBot="1" x14ac:dyDescent="0.25">
      <c r="A28" s="147"/>
      <c r="B28" s="145"/>
      <c r="C28" s="145"/>
      <c r="D28" s="145"/>
      <c r="E28" s="146"/>
      <c r="F28" s="154"/>
      <c r="G28" s="318">
        <v>0</v>
      </c>
      <c r="H28" s="319"/>
      <c r="I28" s="320"/>
      <c r="J28" s="318">
        <v>0</v>
      </c>
      <c r="K28" s="319"/>
      <c r="L28" s="320"/>
      <c r="M28" s="318">
        <v>0</v>
      </c>
      <c r="N28" s="319"/>
      <c r="O28" s="320"/>
      <c r="P28" s="318">
        <v>0</v>
      </c>
      <c r="Q28" s="319"/>
      <c r="R28" s="320"/>
      <c r="S28" s="318">
        <v>0</v>
      </c>
      <c r="T28" s="319"/>
      <c r="U28" s="320"/>
      <c r="V28" s="318">
        <v>0</v>
      </c>
      <c r="W28" s="319"/>
      <c r="X28" s="320"/>
      <c r="Z28" s="175">
        <f>SUM(G28:O28)-1</f>
        <v>-1</v>
      </c>
    </row>
    <row r="29" spans="1:26" ht="13.5" thickBot="1" x14ac:dyDescent="0.25">
      <c r="A29" s="163" t="s">
        <v>32</v>
      </c>
      <c r="B29" s="164" t="s">
        <v>257</v>
      </c>
      <c r="C29" s="165"/>
      <c r="D29" s="165"/>
      <c r="E29" s="166"/>
      <c r="F29" s="167"/>
      <c r="G29" s="179">
        <f>G30*$C29</f>
        <v>0</v>
      </c>
      <c r="H29" s="180">
        <f>G30*$D29</f>
        <v>0</v>
      </c>
      <c r="I29" s="181">
        <f>G30*$E29</f>
        <v>0</v>
      </c>
      <c r="J29" s="179">
        <f>J30*$C29</f>
        <v>0</v>
      </c>
      <c r="K29" s="180">
        <f>J30*$D29</f>
        <v>0</v>
      </c>
      <c r="L29" s="181">
        <f>J30*$E29</f>
        <v>0</v>
      </c>
      <c r="M29" s="179">
        <f>M30*$C29</f>
        <v>0</v>
      </c>
      <c r="N29" s="180">
        <f>M30*$D29</f>
        <v>0</v>
      </c>
      <c r="O29" s="181">
        <f>M30*$E29</f>
        <v>0</v>
      </c>
      <c r="P29" s="179"/>
      <c r="Q29" s="180"/>
      <c r="R29" s="181"/>
      <c r="S29" s="179"/>
      <c r="T29" s="180"/>
      <c r="U29" s="181"/>
      <c r="V29" s="179"/>
      <c r="W29" s="180"/>
      <c r="X29" s="181"/>
      <c r="Z29" s="175">
        <f>(+G29+H29+J29+K29+-L29-I29+M29+N29-O29)</f>
        <v>0</v>
      </c>
    </row>
    <row r="30" spans="1:26" ht="13.5" thickBot="1" x14ac:dyDescent="0.25">
      <c r="A30" s="147"/>
      <c r="B30" s="145"/>
      <c r="C30" s="145"/>
      <c r="D30" s="145"/>
      <c r="E30" s="146"/>
      <c r="F30" s="154"/>
      <c r="G30" s="318">
        <v>0</v>
      </c>
      <c r="H30" s="319"/>
      <c r="I30" s="320"/>
      <c r="J30" s="318">
        <v>0</v>
      </c>
      <c r="K30" s="319"/>
      <c r="L30" s="320"/>
      <c r="M30" s="318">
        <v>0</v>
      </c>
      <c r="N30" s="319"/>
      <c r="O30" s="320"/>
      <c r="P30" s="318">
        <v>0</v>
      </c>
      <c r="Q30" s="319"/>
      <c r="R30" s="320"/>
      <c r="S30" s="318">
        <v>0</v>
      </c>
      <c r="T30" s="319"/>
      <c r="U30" s="320"/>
      <c r="V30" s="318">
        <v>0</v>
      </c>
      <c r="W30" s="319"/>
      <c r="X30" s="320"/>
      <c r="Z30" s="175">
        <f>SUM(G30:O30)-1</f>
        <v>-1</v>
      </c>
    </row>
    <row r="31" spans="1:26" ht="13.5" thickBot="1" x14ac:dyDescent="0.25">
      <c r="A31" s="163" t="s">
        <v>33</v>
      </c>
      <c r="B31" s="164" t="s">
        <v>259</v>
      </c>
      <c r="C31" s="165"/>
      <c r="D31" s="165"/>
      <c r="E31" s="166"/>
      <c r="F31" s="167"/>
      <c r="G31" s="179">
        <f>G32*$C31</f>
        <v>0</v>
      </c>
      <c r="H31" s="180">
        <f>G32*$D31</f>
        <v>0</v>
      </c>
      <c r="I31" s="181">
        <f>G32*$E31</f>
        <v>0</v>
      </c>
      <c r="J31" s="179">
        <f>J32*$C31</f>
        <v>0</v>
      </c>
      <c r="K31" s="180">
        <f>J32*$D31</f>
        <v>0</v>
      </c>
      <c r="L31" s="181">
        <f>J32*$E31</f>
        <v>0</v>
      </c>
      <c r="M31" s="179">
        <f>M32*$C31</f>
        <v>0</v>
      </c>
      <c r="N31" s="180">
        <f>M32*$D31</f>
        <v>0</v>
      </c>
      <c r="O31" s="181">
        <f>M32*$E31</f>
        <v>0</v>
      </c>
      <c r="P31" s="179"/>
      <c r="Q31" s="180"/>
      <c r="R31" s="181"/>
      <c r="S31" s="179"/>
      <c r="T31" s="180"/>
      <c r="U31" s="181"/>
      <c r="V31" s="179"/>
      <c r="W31" s="180"/>
      <c r="X31" s="181"/>
      <c r="Z31" s="175">
        <f>(+G31+H31+J31+K31+-L31-I31+M31+N31-O31)</f>
        <v>0</v>
      </c>
    </row>
    <row r="32" spans="1:26" ht="13.5" thickBot="1" x14ac:dyDescent="0.25">
      <c r="A32" s="147"/>
      <c r="B32" s="145"/>
      <c r="C32" s="145"/>
      <c r="D32" s="145"/>
      <c r="E32" s="146"/>
      <c r="F32" s="154"/>
      <c r="G32" s="318">
        <v>0</v>
      </c>
      <c r="H32" s="319"/>
      <c r="I32" s="320"/>
      <c r="J32" s="318">
        <v>0</v>
      </c>
      <c r="K32" s="319"/>
      <c r="L32" s="320"/>
      <c r="M32" s="318">
        <v>0</v>
      </c>
      <c r="N32" s="319"/>
      <c r="O32" s="320"/>
      <c r="P32" s="318">
        <v>0</v>
      </c>
      <c r="Q32" s="319"/>
      <c r="R32" s="320"/>
      <c r="S32" s="318">
        <v>0</v>
      </c>
      <c r="T32" s="319"/>
      <c r="U32" s="320"/>
      <c r="V32" s="318">
        <v>0</v>
      </c>
      <c r="W32" s="319"/>
      <c r="X32" s="320"/>
      <c r="Z32" s="175">
        <f>SUM(G32:O32)-1</f>
        <v>-1</v>
      </c>
    </row>
    <row r="33" spans="1:26" ht="24.75" thickBot="1" x14ac:dyDescent="0.25">
      <c r="A33" s="163" t="s">
        <v>56</v>
      </c>
      <c r="B33" s="164" t="s">
        <v>62</v>
      </c>
      <c r="C33" s="165"/>
      <c r="D33" s="165"/>
      <c r="E33" s="166"/>
      <c r="F33" s="167"/>
      <c r="G33" s="179">
        <f>G34*$C33</f>
        <v>0</v>
      </c>
      <c r="H33" s="180">
        <f>G34*$D33</f>
        <v>0</v>
      </c>
      <c r="I33" s="181">
        <f>G34*$E33</f>
        <v>0</v>
      </c>
      <c r="J33" s="179">
        <f>J34*$C33</f>
        <v>0</v>
      </c>
      <c r="K33" s="180">
        <f>J34*$D33</f>
        <v>0</v>
      </c>
      <c r="L33" s="181">
        <f>J34*$E33</f>
        <v>0</v>
      </c>
      <c r="M33" s="179">
        <f>M34*$C33</f>
        <v>0</v>
      </c>
      <c r="N33" s="180">
        <f>M34*$D33</f>
        <v>0</v>
      </c>
      <c r="O33" s="181">
        <f>M34*$E33</f>
        <v>0</v>
      </c>
      <c r="P33" s="179"/>
      <c r="Q33" s="180"/>
      <c r="R33" s="181"/>
      <c r="S33" s="179"/>
      <c r="T33" s="180"/>
      <c r="U33" s="181"/>
      <c r="V33" s="179"/>
      <c r="W33" s="180"/>
      <c r="X33" s="181"/>
      <c r="Z33" s="175">
        <f>(+G33+H33+J33+K33+-L33-I33+M33+N33-O33)</f>
        <v>0</v>
      </c>
    </row>
    <row r="34" spans="1:26" ht="13.5" thickBot="1" x14ac:dyDescent="0.25">
      <c r="A34" s="147"/>
      <c r="B34" s="145"/>
      <c r="C34" s="145"/>
      <c r="D34" s="145"/>
      <c r="E34" s="146"/>
      <c r="F34" s="154"/>
      <c r="G34" s="318">
        <v>0</v>
      </c>
      <c r="H34" s="319"/>
      <c r="I34" s="320"/>
      <c r="J34" s="318">
        <v>0</v>
      </c>
      <c r="K34" s="319"/>
      <c r="L34" s="320"/>
      <c r="M34" s="318">
        <v>0</v>
      </c>
      <c r="N34" s="319"/>
      <c r="O34" s="320"/>
      <c r="P34" s="318">
        <v>0</v>
      </c>
      <c r="Q34" s="319"/>
      <c r="R34" s="320"/>
      <c r="S34" s="318">
        <v>0</v>
      </c>
      <c r="T34" s="319"/>
      <c r="U34" s="320"/>
      <c r="V34" s="318">
        <v>0</v>
      </c>
      <c r="W34" s="319"/>
      <c r="X34" s="320"/>
      <c r="Z34" s="175">
        <f>SUM(G34:O34)-1</f>
        <v>-1</v>
      </c>
    </row>
    <row r="35" spans="1:26" ht="23.25" customHeight="1" thickBot="1" x14ac:dyDescent="0.25">
      <c r="A35" s="163" t="s">
        <v>57</v>
      </c>
      <c r="B35" s="164" t="s">
        <v>159</v>
      </c>
      <c r="C35" s="165"/>
      <c r="D35" s="165"/>
      <c r="E35" s="166"/>
      <c r="F35" s="167"/>
      <c r="G35" s="179">
        <f>G36*$C35</f>
        <v>0</v>
      </c>
      <c r="H35" s="180">
        <f>G36*$D35</f>
        <v>0</v>
      </c>
      <c r="I35" s="181">
        <f>G36*$E35</f>
        <v>0</v>
      </c>
      <c r="J35" s="179">
        <f>J36*$C35</f>
        <v>0</v>
      </c>
      <c r="K35" s="180">
        <f>J36*$D35</f>
        <v>0</v>
      </c>
      <c r="L35" s="181">
        <f>J36*$E35</f>
        <v>0</v>
      </c>
      <c r="M35" s="179">
        <f>M36*$C35</f>
        <v>0</v>
      </c>
      <c r="N35" s="180">
        <f>M36*$D35</f>
        <v>0</v>
      </c>
      <c r="O35" s="181">
        <f>M36*$E35</f>
        <v>0</v>
      </c>
      <c r="P35" s="179"/>
      <c r="Q35" s="180"/>
      <c r="R35" s="181"/>
      <c r="S35" s="179"/>
      <c r="T35" s="180"/>
      <c r="U35" s="181"/>
      <c r="V35" s="179"/>
      <c r="W35" s="180"/>
      <c r="X35" s="181"/>
      <c r="Z35" s="175">
        <f>(+G35+H35+J35+K35+-L35-I35+M35+N35-O35)</f>
        <v>0</v>
      </c>
    </row>
    <row r="36" spans="1:26" ht="13.5" thickBot="1" x14ac:dyDescent="0.25">
      <c r="A36" s="147"/>
      <c r="B36" s="145"/>
      <c r="C36" s="145"/>
      <c r="D36" s="145"/>
      <c r="E36" s="146"/>
      <c r="F36" s="154"/>
      <c r="G36" s="318">
        <v>0</v>
      </c>
      <c r="H36" s="319"/>
      <c r="I36" s="320"/>
      <c r="J36" s="318">
        <v>0</v>
      </c>
      <c r="K36" s="319"/>
      <c r="L36" s="320"/>
      <c r="M36" s="318">
        <v>0</v>
      </c>
      <c r="N36" s="319"/>
      <c r="O36" s="320"/>
      <c r="P36" s="318">
        <v>0</v>
      </c>
      <c r="Q36" s="319"/>
      <c r="R36" s="320"/>
      <c r="S36" s="318">
        <v>0</v>
      </c>
      <c r="T36" s="319"/>
      <c r="U36" s="320"/>
      <c r="V36" s="318">
        <v>0</v>
      </c>
      <c r="W36" s="319"/>
      <c r="X36" s="320"/>
      <c r="Z36" s="175">
        <f>SUM(G36:O36)-1</f>
        <v>-1</v>
      </c>
    </row>
    <row r="37" spans="1:26" ht="13.5" thickBot="1" x14ac:dyDescent="0.25">
      <c r="A37" s="163" t="s">
        <v>60</v>
      </c>
      <c r="B37" s="164" t="s">
        <v>91</v>
      </c>
      <c r="C37" s="165"/>
      <c r="D37" s="165"/>
      <c r="E37" s="166"/>
      <c r="F37" s="167"/>
      <c r="G37" s="179">
        <f>G38*$C37</f>
        <v>0</v>
      </c>
      <c r="H37" s="180">
        <f>G38*$D37</f>
        <v>0</v>
      </c>
      <c r="I37" s="181">
        <f>G38*$E37</f>
        <v>0</v>
      </c>
      <c r="J37" s="179">
        <f>J38*$C37</f>
        <v>0</v>
      </c>
      <c r="K37" s="180">
        <f>J38*$D37</f>
        <v>0</v>
      </c>
      <c r="L37" s="181">
        <f>J38*$E37</f>
        <v>0</v>
      </c>
      <c r="M37" s="179">
        <f>M38*$C37</f>
        <v>0</v>
      </c>
      <c r="N37" s="180">
        <f>M38*$D37</f>
        <v>0</v>
      </c>
      <c r="O37" s="181">
        <f>M38*$E37</f>
        <v>0</v>
      </c>
      <c r="P37" s="179">
        <f>P38*$C37</f>
        <v>0</v>
      </c>
      <c r="Q37" s="180">
        <f>P38*$D37</f>
        <v>0</v>
      </c>
      <c r="R37" s="181">
        <f>P38*$E37</f>
        <v>0</v>
      </c>
      <c r="S37" s="179">
        <f>S38*$C37</f>
        <v>0</v>
      </c>
      <c r="T37" s="180">
        <f>S38*$D37</f>
        <v>0</v>
      </c>
      <c r="U37" s="181">
        <f>S38*$E37</f>
        <v>0</v>
      </c>
      <c r="V37" s="179">
        <f>V38*$C37</f>
        <v>0</v>
      </c>
      <c r="W37" s="180">
        <f>V38*$D37</f>
        <v>0</v>
      </c>
      <c r="X37" s="181">
        <f>V38*$E37</f>
        <v>0</v>
      </c>
      <c r="Z37" s="175">
        <f>(+G37+H37+J37+K37+-L37-I37+M37+N37-O37)</f>
        <v>0</v>
      </c>
    </row>
    <row r="38" spans="1:26" ht="13.5" thickBot="1" x14ac:dyDescent="0.25">
      <c r="A38" s="147"/>
      <c r="B38" s="145"/>
      <c r="C38" s="145"/>
      <c r="D38" s="145"/>
      <c r="E38" s="146"/>
      <c r="F38" s="154"/>
      <c r="G38" s="318">
        <v>0</v>
      </c>
      <c r="H38" s="319"/>
      <c r="I38" s="320"/>
      <c r="J38" s="318">
        <v>0</v>
      </c>
      <c r="K38" s="319"/>
      <c r="L38" s="320"/>
      <c r="M38" s="318">
        <v>0</v>
      </c>
      <c r="N38" s="319"/>
      <c r="O38" s="320"/>
      <c r="P38" s="318">
        <v>0</v>
      </c>
      <c r="Q38" s="319"/>
      <c r="R38" s="320"/>
      <c r="S38" s="318">
        <v>0</v>
      </c>
      <c r="T38" s="319"/>
      <c r="U38" s="320"/>
      <c r="V38" s="318">
        <v>0</v>
      </c>
      <c r="W38" s="319"/>
      <c r="X38" s="320"/>
      <c r="Z38" s="175">
        <f>SUM(G38:O38)-1</f>
        <v>-1</v>
      </c>
    </row>
    <row r="39" spans="1:26" ht="13.5" thickBot="1" x14ac:dyDescent="0.25">
      <c r="A39" s="163" t="s">
        <v>455</v>
      </c>
      <c r="B39" s="164" t="s">
        <v>454</v>
      </c>
      <c r="C39" s="165"/>
      <c r="D39" s="165"/>
      <c r="E39" s="166"/>
      <c r="F39" s="167"/>
      <c r="G39" s="179">
        <f>G40*$C39</f>
        <v>0</v>
      </c>
      <c r="H39" s="180">
        <f>G40*$D39</f>
        <v>0</v>
      </c>
      <c r="I39" s="181">
        <f>G40*$E39</f>
        <v>0</v>
      </c>
      <c r="J39" s="179">
        <f>J40*$C39</f>
        <v>0</v>
      </c>
      <c r="K39" s="180">
        <f>J40*$D39</f>
        <v>0</v>
      </c>
      <c r="L39" s="181">
        <f>J40*$E39</f>
        <v>0</v>
      </c>
      <c r="M39" s="179">
        <f>M40*$C39</f>
        <v>0</v>
      </c>
      <c r="N39" s="180">
        <f>M40*$D39</f>
        <v>0</v>
      </c>
      <c r="O39" s="181">
        <f>M40*$E39</f>
        <v>0</v>
      </c>
      <c r="P39" s="179">
        <f>P40*$C39</f>
        <v>0</v>
      </c>
      <c r="Q39" s="180">
        <f>P40*$D39</f>
        <v>0</v>
      </c>
      <c r="R39" s="181">
        <f>P40*$E39</f>
        <v>0</v>
      </c>
      <c r="S39" s="179">
        <f>S40*$C39</f>
        <v>0</v>
      </c>
      <c r="T39" s="180">
        <f>S40*$D39</f>
        <v>0</v>
      </c>
      <c r="U39" s="181">
        <f>S40*$E39</f>
        <v>0</v>
      </c>
      <c r="V39" s="179">
        <f>V40*$C39</f>
        <v>0</v>
      </c>
      <c r="W39" s="180">
        <f>V40*$D39</f>
        <v>0</v>
      </c>
      <c r="X39" s="181">
        <f>V40*$E39</f>
        <v>0</v>
      </c>
      <c r="Z39" s="175">
        <f>(+G39+H39+J39+K39+-L39-I39+M39+N39-O39)</f>
        <v>0</v>
      </c>
    </row>
    <row r="40" spans="1:26" ht="13.5" thickBot="1" x14ac:dyDescent="0.25">
      <c r="A40" s="147"/>
      <c r="B40" s="145"/>
      <c r="C40" s="145"/>
      <c r="D40" s="145"/>
      <c r="E40" s="146"/>
      <c r="F40" s="154"/>
      <c r="G40" s="315">
        <v>0</v>
      </c>
      <c r="H40" s="316"/>
      <c r="I40" s="317"/>
      <c r="J40" s="315">
        <v>0</v>
      </c>
      <c r="K40" s="316"/>
      <c r="L40" s="317"/>
      <c r="M40" s="315">
        <v>0</v>
      </c>
      <c r="N40" s="316"/>
      <c r="O40" s="317"/>
      <c r="P40" s="315">
        <v>0</v>
      </c>
      <c r="Q40" s="316"/>
      <c r="R40" s="317"/>
      <c r="S40" s="315">
        <v>0</v>
      </c>
      <c r="T40" s="316"/>
      <c r="U40" s="317"/>
      <c r="V40" s="315">
        <v>0</v>
      </c>
      <c r="W40" s="316"/>
      <c r="X40" s="317"/>
      <c r="Z40" s="175">
        <f>SUM(G40:O40)-1</f>
        <v>-1</v>
      </c>
    </row>
    <row r="41" spans="1:26" ht="13.5" thickBot="1" x14ac:dyDescent="0.25">
      <c r="A41" s="17"/>
      <c r="B41" s="2"/>
      <c r="C41" s="2"/>
      <c r="D41" s="2"/>
      <c r="E41" s="2"/>
      <c r="F41" s="2"/>
      <c r="G41" s="2"/>
      <c r="H41" s="2"/>
      <c r="I41" s="2"/>
      <c r="J41" s="2"/>
      <c r="K41" s="2"/>
      <c r="L41" s="2"/>
      <c r="M41" s="2"/>
      <c r="N41" s="2"/>
      <c r="O41" s="2"/>
      <c r="P41" s="2"/>
      <c r="Q41" s="2"/>
      <c r="R41" s="2"/>
      <c r="S41" s="2"/>
      <c r="T41" s="2"/>
      <c r="U41" s="2"/>
      <c r="V41" s="2"/>
      <c r="W41" s="2"/>
      <c r="X41" s="2"/>
      <c r="Z41" s="175"/>
    </row>
    <row r="42" spans="1:26" ht="15.75" x14ac:dyDescent="0.2">
      <c r="A42" s="249" t="s">
        <v>186</v>
      </c>
      <c r="B42" s="249"/>
      <c r="C42" s="160"/>
      <c r="D42" s="160"/>
      <c r="E42" s="161"/>
      <c r="F42" s="162">
        <v>0.99999999999999978</v>
      </c>
      <c r="G42" s="321" t="str">
        <f>G12</f>
        <v>1º mês</v>
      </c>
      <c r="H42" s="322"/>
      <c r="I42" s="323"/>
      <c r="J42" s="321" t="str">
        <f>J12</f>
        <v>2º mês</v>
      </c>
      <c r="K42" s="322"/>
      <c r="L42" s="323"/>
      <c r="M42" s="321" t="str">
        <f>M12</f>
        <v>3º mês</v>
      </c>
      <c r="N42" s="322"/>
      <c r="O42" s="323"/>
      <c r="P42" s="321" t="str">
        <f>P12</f>
        <v>4º mês</v>
      </c>
      <c r="Q42" s="322"/>
      <c r="R42" s="323"/>
      <c r="S42" s="321" t="str">
        <f>S12</f>
        <v>5º mês</v>
      </c>
      <c r="T42" s="322"/>
      <c r="U42" s="323"/>
      <c r="V42" s="321" t="str">
        <f>V12</f>
        <v>6º mês</v>
      </c>
      <c r="W42" s="322"/>
      <c r="X42" s="323"/>
      <c r="Y42" s="14"/>
      <c r="Z42" s="36">
        <f>E42-M44</f>
        <v>0</v>
      </c>
    </row>
    <row r="43" spans="1:26" x14ac:dyDescent="0.2">
      <c r="A43" s="324"/>
      <c r="B43" s="325"/>
      <c r="C43" s="193"/>
      <c r="D43" s="193"/>
      <c r="E43" s="158"/>
      <c r="F43" s="159" t="s">
        <v>51</v>
      </c>
      <c r="G43" s="176">
        <f>G15+G17+G19+G21+G23+G25+G27+G29+G31+G33+G35+G37</f>
        <v>0</v>
      </c>
      <c r="H43" s="177">
        <f t="shared" ref="H43:O43" si="0">H15+H17+H19+H21+H23+H25+H27+H29+H31+H33+H35+H37</f>
        <v>0</v>
      </c>
      <c r="I43" s="178">
        <f t="shared" si="0"/>
        <v>0</v>
      </c>
      <c r="J43" s="176">
        <f t="shared" si="0"/>
        <v>0</v>
      </c>
      <c r="K43" s="177">
        <f t="shared" si="0"/>
        <v>0</v>
      </c>
      <c r="L43" s="178">
        <f t="shared" si="0"/>
        <v>0</v>
      </c>
      <c r="M43" s="176">
        <f t="shared" si="0"/>
        <v>0</v>
      </c>
      <c r="N43" s="177">
        <f t="shared" si="0"/>
        <v>0</v>
      </c>
      <c r="O43" s="178">
        <f t="shared" si="0"/>
        <v>0</v>
      </c>
      <c r="P43" s="176">
        <f t="shared" ref="P43:X43" si="1">P15+P17+P19+P21+P23+P25+P27+P29+P31+P33+P35+P37+P39</f>
        <v>0</v>
      </c>
      <c r="Q43" s="177">
        <f t="shared" si="1"/>
        <v>0</v>
      </c>
      <c r="R43" s="178">
        <f t="shared" si="1"/>
        <v>0</v>
      </c>
      <c r="S43" s="176">
        <f t="shared" si="1"/>
        <v>0</v>
      </c>
      <c r="T43" s="177">
        <f t="shared" si="1"/>
        <v>0</v>
      </c>
      <c r="U43" s="178">
        <f t="shared" si="1"/>
        <v>0</v>
      </c>
      <c r="V43" s="176">
        <f t="shared" si="1"/>
        <v>0</v>
      </c>
      <c r="W43" s="177">
        <f t="shared" si="1"/>
        <v>0</v>
      </c>
      <c r="X43" s="178">
        <f t="shared" si="1"/>
        <v>0</v>
      </c>
      <c r="Z43" s="36" t="e">
        <f>#REF!-E42</f>
        <v>#REF!</v>
      </c>
    </row>
    <row r="44" spans="1:26" x14ac:dyDescent="0.2">
      <c r="A44" s="192"/>
      <c r="B44" s="193"/>
      <c r="C44" s="193"/>
      <c r="D44" s="193"/>
      <c r="E44" s="155"/>
      <c r="F44" s="156" t="s">
        <v>52</v>
      </c>
      <c r="G44" s="326">
        <f>I43</f>
        <v>0</v>
      </c>
      <c r="H44" s="327"/>
      <c r="I44" s="328"/>
      <c r="J44" s="326">
        <f>L43+G44</f>
        <v>0</v>
      </c>
      <c r="K44" s="327"/>
      <c r="L44" s="328"/>
      <c r="M44" s="326">
        <f>O43+J44</f>
        <v>0</v>
      </c>
      <c r="N44" s="327"/>
      <c r="O44" s="328"/>
      <c r="P44" s="326">
        <f>R43+M44</f>
        <v>0</v>
      </c>
      <c r="Q44" s="327"/>
      <c r="R44" s="328"/>
      <c r="S44" s="326">
        <f>U43+P44</f>
        <v>0</v>
      </c>
      <c r="T44" s="327"/>
      <c r="U44" s="328"/>
      <c r="V44" s="326">
        <f>X43+S44</f>
        <v>0</v>
      </c>
      <c r="W44" s="327"/>
      <c r="X44" s="328"/>
    </row>
    <row r="45" spans="1:26" x14ac:dyDescent="0.2">
      <c r="A45" s="184"/>
      <c r="B45" s="184"/>
      <c r="C45" s="184"/>
      <c r="D45" s="184"/>
      <c r="E45" s="155"/>
      <c r="F45" s="156" t="s">
        <v>53</v>
      </c>
      <c r="G45" s="142" t="e">
        <f>G43/$E$42</f>
        <v>#DIV/0!</v>
      </c>
      <c r="H45" s="143" t="e">
        <f t="shared" ref="H45:I45" si="2">H43/$E$42</f>
        <v>#DIV/0!</v>
      </c>
      <c r="I45" s="144" t="e">
        <f t="shared" si="2"/>
        <v>#DIV/0!</v>
      </c>
      <c r="J45" s="142" t="e">
        <f>J43/$E$42</f>
        <v>#DIV/0!</v>
      </c>
      <c r="K45" s="143" t="e">
        <f t="shared" ref="K45:L45" si="3">K43/$E$42</f>
        <v>#DIV/0!</v>
      </c>
      <c r="L45" s="144" t="e">
        <f t="shared" si="3"/>
        <v>#DIV/0!</v>
      </c>
      <c r="M45" s="142" t="e">
        <f>M43/$E$42</f>
        <v>#DIV/0!</v>
      </c>
      <c r="N45" s="143" t="e">
        <f t="shared" ref="N45:O45" si="4">N43/$E$42</f>
        <v>#DIV/0!</v>
      </c>
      <c r="O45" s="144" t="e">
        <f t="shared" si="4"/>
        <v>#DIV/0!</v>
      </c>
      <c r="P45" s="142" t="e">
        <f>P43/$E$42</f>
        <v>#DIV/0!</v>
      </c>
      <c r="Q45" s="143" t="e">
        <f t="shared" ref="Q45:R45" si="5">Q43/$E$42</f>
        <v>#DIV/0!</v>
      </c>
      <c r="R45" s="144" t="e">
        <f t="shared" si="5"/>
        <v>#DIV/0!</v>
      </c>
      <c r="S45" s="142" t="e">
        <f>S43/$E$42</f>
        <v>#DIV/0!</v>
      </c>
      <c r="T45" s="143" t="e">
        <f t="shared" ref="T45:U45" si="6">T43/$E$42</f>
        <v>#DIV/0!</v>
      </c>
      <c r="U45" s="144" t="e">
        <f t="shared" si="6"/>
        <v>#DIV/0!</v>
      </c>
      <c r="V45" s="142" t="e">
        <f>V43/$E$42</f>
        <v>#DIV/0!</v>
      </c>
      <c r="W45" s="143" t="e">
        <f t="shared" ref="W45:X45" si="7">W43/$E$42</f>
        <v>#DIV/0!</v>
      </c>
      <c r="X45" s="144" t="e">
        <f t="shared" si="7"/>
        <v>#DIV/0!</v>
      </c>
    </row>
    <row r="46" spans="1:26" ht="13.5" thickBot="1" x14ac:dyDescent="0.25">
      <c r="A46" s="184"/>
      <c r="B46" s="184"/>
      <c r="C46" s="184"/>
      <c r="D46" s="184"/>
      <c r="E46" s="157"/>
      <c r="F46" s="156" t="s">
        <v>54</v>
      </c>
      <c r="G46" s="312" t="e">
        <f>I45</f>
        <v>#DIV/0!</v>
      </c>
      <c r="H46" s="313"/>
      <c r="I46" s="314"/>
      <c r="J46" s="312" t="e">
        <f>L45+G46</f>
        <v>#DIV/0!</v>
      </c>
      <c r="K46" s="313"/>
      <c r="L46" s="314"/>
      <c r="M46" s="312" t="e">
        <f>O45+J46</f>
        <v>#DIV/0!</v>
      </c>
      <c r="N46" s="313"/>
      <c r="O46" s="314"/>
      <c r="P46" s="312" t="e">
        <f>R45+M46</f>
        <v>#DIV/0!</v>
      </c>
      <c r="Q46" s="313"/>
      <c r="R46" s="314"/>
      <c r="S46" s="312" t="e">
        <f>U45+P46</f>
        <v>#DIV/0!</v>
      </c>
      <c r="T46" s="313"/>
      <c r="U46" s="314"/>
      <c r="V46" s="312" t="e">
        <f>X45+S46</f>
        <v>#DIV/0!</v>
      </c>
      <c r="W46" s="313"/>
      <c r="X46" s="314"/>
    </row>
    <row r="47" spans="1:26" x14ac:dyDescent="0.2">
      <c r="A47" s="184"/>
      <c r="B47" s="184"/>
      <c r="C47" s="184"/>
      <c r="D47" s="184"/>
      <c r="E47" s="184"/>
      <c r="F47" s="184"/>
      <c r="G47" s="37"/>
      <c r="H47" s="37"/>
      <c r="I47" s="37"/>
      <c r="J47" s="37"/>
      <c r="K47" s="37"/>
      <c r="L47" s="37"/>
      <c r="M47" s="37"/>
      <c r="N47" s="37"/>
      <c r="O47" s="37"/>
      <c r="P47" s="37"/>
      <c r="Q47" s="37"/>
      <c r="R47" s="37"/>
      <c r="S47" s="37"/>
      <c r="T47" s="37"/>
      <c r="U47" s="37"/>
      <c r="V47" s="37"/>
      <c r="W47" s="37"/>
      <c r="X47" s="37"/>
    </row>
    <row r="48" spans="1:26" x14ac:dyDescent="0.2">
      <c r="A48" s="184"/>
      <c r="B48" s="184"/>
      <c r="C48" s="184"/>
      <c r="D48" s="184"/>
      <c r="E48" s="184"/>
      <c r="F48" s="184"/>
      <c r="G48" s="37"/>
      <c r="H48" s="37"/>
      <c r="I48" s="37"/>
      <c r="J48" s="37"/>
      <c r="K48" s="37"/>
      <c r="L48" s="37"/>
      <c r="M48" s="37"/>
      <c r="N48" s="37"/>
      <c r="O48" s="37"/>
      <c r="P48" s="37"/>
      <c r="Q48" s="37"/>
      <c r="R48" s="37"/>
      <c r="S48" s="37"/>
      <c r="T48" s="37"/>
      <c r="U48" s="37"/>
      <c r="V48" s="37"/>
      <c r="W48" s="37"/>
      <c r="X48" s="37"/>
    </row>
    <row r="49" spans="1:24" x14ac:dyDescent="0.2">
      <c r="A49" s="184"/>
      <c r="B49" s="184"/>
      <c r="C49" s="184"/>
      <c r="D49" s="184"/>
      <c r="E49" s="184"/>
      <c r="F49" s="184"/>
      <c r="G49" s="37"/>
      <c r="H49" s="37"/>
      <c r="I49" s="37"/>
      <c r="J49" s="37"/>
      <c r="K49" s="37"/>
      <c r="L49" s="37"/>
      <c r="M49" s="37"/>
      <c r="N49" s="37"/>
      <c r="O49" s="37"/>
      <c r="P49" s="37"/>
      <c r="Q49" s="37"/>
      <c r="R49" s="37"/>
      <c r="S49" s="37"/>
      <c r="T49" s="37"/>
      <c r="U49" s="37"/>
      <c r="V49" s="37"/>
      <c r="W49" s="37"/>
      <c r="X49" s="37"/>
    </row>
    <row r="50" spans="1:24" x14ac:dyDescent="0.2">
      <c r="A50" s="251" t="s">
        <v>442</v>
      </c>
      <c r="B50" s="251"/>
      <c r="C50" s="251"/>
      <c r="D50" s="251"/>
      <c r="E50" s="251"/>
      <c r="F50" s="251"/>
      <c r="G50" s="251"/>
      <c r="H50" s="251"/>
      <c r="I50" s="251"/>
      <c r="J50" s="251"/>
      <c r="K50" s="251"/>
      <c r="L50" s="251"/>
      <c r="M50" s="251"/>
      <c r="N50" s="251"/>
      <c r="O50" s="251"/>
      <c r="P50" s="191"/>
      <c r="Q50" s="191"/>
      <c r="R50" s="191"/>
      <c r="S50" s="191"/>
      <c r="T50" s="191"/>
      <c r="U50" s="191"/>
      <c r="V50" s="191"/>
      <c r="W50" s="191"/>
      <c r="X50" s="191"/>
    </row>
    <row r="51" spans="1:24" x14ac:dyDescent="0.2">
      <c r="A51" s="254" t="s">
        <v>457</v>
      </c>
      <c r="B51" s="254"/>
      <c r="C51" s="254"/>
      <c r="D51" s="254"/>
      <c r="E51" s="254"/>
      <c r="F51" s="254"/>
      <c r="G51" s="254"/>
      <c r="H51" s="254"/>
      <c r="I51" s="254"/>
      <c r="J51" s="254"/>
      <c r="K51" s="254"/>
      <c r="L51" s="254"/>
      <c r="M51" s="254"/>
      <c r="N51" s="254"/>
      <c r="O51" s="254"/>
      <c r="P51" s="184"/>
      <c r="Q51" s="184"/>
      <c r="R51" s="184"/>
      <c r="S51" s="184"/>
      <c r="T51" s="184"/>
      <c r="U51" s="184"/>
      <c r="V51" s="184"/>
      <c r="W51" s="184"/>
      <c r="X51" s="184"/>
    </row>
    <row r="52" spans="1:24" x14ac:dyDescent="0.2">
      <c r="A52" s="254"/>
      <c r="B52" s="254"/>
      <c r="C52" s="254"/>
      <c r="D52" s="254"/>
      <c r="E52" s="254"/>
      <c r="F52" s="254"/>
      <c r="G52" s="254"/>
      <c r="H52" s="254"/>
      <c r="I52" s="254"/>
      <c r="J52" s="254"/>
      <c r="K52" s="254"/>
      <c r="L52" s="254"/>
      <c r="M52" s="254"/>
      <c r="N52" s="254"/>
      <c r="O52" s="254"/>
      <c r="P52" s="184"/>
      <c r="Q52" s="184"/>
      <c r="R52" s="184"/>
      <c r="S52" s="184"/>
      <c r="T52" s="184"/>
      <c r="U52" s="184"/>
      <c r="V52" s="184"/>
      <c r="W52" s="184"/>
      <c r="X52" s="184"/>
    </row>
    <row r="53" spans="1:24" x14ac:dyDescent="0.2">
      <c r="A53" s="184"/>
      <c r="B53" s="184"/>
      <c r="C53" s="184"/>
      <c r="D53" s="184"/>
      <c r="E53" s="184"/>
      <c r="F53" s="184"/>
      <c r="G53" s="37"/>
      <c r="H53" s="37"/>
      <c r="I53" s="37"/>
      <c r="J53" s="37"/>
      <c r="K53" s="37"/>
      <c r="L53" s="37"/>
      <c r="M53" s="37"/>
      <c r="N53" s="37"/>
      <c r="O53" s="37"/>
      <c r="P53" s="37"/>
      <c r="Q53" s="37"/>
      <c r="R53" s="37"/>
      <c r="S53" s="37"/>
      <c r="T53" s="37"/>
      <c r="U53" s="37"/>
      <c r="V53" s="37"/>
      <c r="W53" s="37"/>
      <c r="X53" s="37"/>
    </row>
    <row r="54" spans="1:24" x14ac:dyDescent="0.2">
      <c r="A54" s="184"/>
      <c r="B54" s="184"/>
      <c r="C54" s="184"/>
      <c r="D54" s="184"/>
      <c r="E54" s="184"/>
      <c r="F54" s="184"/>
      <c r="G54" s="37"/>
      <c r="H54" s="37"/>
      <c r="I54" s="37"/>
      <c r="J54" s="37"/>
      <c r="K54" s="37"/>
      <c r="L54" s="37"/>
      <c r="M54" s="37"/>
      <c r="N54" s="37"/>
      <c r="O54" s="37"/>
      <c r="P54" s="37"/>
      <c r="Q54" s="37"/>
      <c r="R54" s="37"/>
      <c r="S54" s="37"/>
      <c r="T54" s="37"/>
      <c r="U54" s="37"/>
      <c r="V54" s="37"/>
      <c r="W54" s="37"/>
      <c r="X54" s="37"/>
    </row>
    <row r="55" spans="1:24" x14ac:dyDescent="0.2">
      <c r="A55" s="184"/>
      <c r="B55" s="184"/>
      <c r="C55" s="184"/>
      <c r="D55" s="184"/>
      <c r="E55" s="184"/>
      <c r="F55" s="184"/>
      <c r="G55" s="37"/>
      <c r="H55" s="37"/>
      <c r="I55" s="37"/>
      <c r="J55" s="37"/>
      <c r="K55" s="37"/>
      <c r="L55" s="37"/>
      <c r="M55" s="37"/>
      <c r="N55" s="37"/>
      <c r="O55" s="37"/>
      <c r="P55" s="37"/>
      <c r="Q55" s="37"/>
      <c r="R55" s="37"/>
      <c r="S55" s="37"/>
      <c r="T55" s="37"/>
      <c r="U55" s="37"/>
      <c r="V55" s="37"/>
      <c r="W55" s="37"/>
      <c r="X55" s="37"/>
    </row>
    <row r="56" spans="1:24" x14ac:dyDescent="0.2">
      <c r="A56" s="184"/>
      <c r="B56" s="184"/>
      <c r="C56" s="184"/>
      <c r="D56" s="184"/>
      <c r="E56" s="184"/>
      <c r="F56" s="184"/>
      <c r="G56" s="37"/>
      <c r="H56" s="37"/>
      <c r="I56" s="37"/>
      <c r="J56" s="37"/>
      <c r="K56" s="37"/>
      <c r="L56" s="37"/>
      <c r="M56" s="37"/>
      <c r="N56" s="37"/>
      <c r="O56" s="37"/>
      <c r="P56" s="37"/>
      <c r="Q56" s="37"/>
      <c r="R56" s="37"/>
      <c r="S56" s="37"/>
      <c r="T56" s="37"/>
      <c r="U56" s="37"/>
      <c r="V56" s="37"/>
      <c r="W56" s="37"/>
      <c r="X56" s="37"/>
    </row>
    <row r="57" spans="1:24" x14ac:dyDescent="0.2">
      <c r="A57" s="184"/>
      <c r="B57" s="184"/>
      <c r="C57" s="184"/>
      <c r="D57" s="184"/>
      <c r="E57" s="184"/>
      <c r="F57" s="184"/>
      <c r="G57" s="37"/>
      <c r="H57" s="37"/>
      <c r="I57" s="37"/>
      <c r="J57" s="37"/>
      <c r="K57" s="37"/>
      <c r="L57" s="37"/>
      <c r="M57" s="37"/>
      <c r="N57" s="37"/>
      <c r="O57" s="37"/>
      <c r="P57" s="37"/>
      <c r="Q57" s="37"/>
      <c r="R57" s="37"/>
      <c r="S57" s="37"/>
      <c r="T57" s="37"/>
      <c r="U57" s="37"/>
      <c r="V57" s="37"/>
      <c r="W57" s="37"/>
      <c r="X57" s="37"/>
    </row>
    <row r="58" spans="1:24" x14ac:dyDescent="0.2">
      <c r="A58" s="171"/>
      <c r="B58" s="171"/>
      <c r="C58" s="171"/>
      <c r="D58" s="171"/>
      <c r="E58" s="259"/>
      <c r="F58" s="259"/>
      <c r="G58" s="259"/>
      <c r="H58" s="259"/>
      <c r="I58" s="259"/>
      <c r="J58" s="259"/>
      <c r="K58" s="259"/>
      <c r="L58" s="259"/>
      <c r="M58" s="190"/>
      <c r="N58" s="190"/>
      <c r="O58" s="190"/>
      <c r="P58" s="190"/>
      <c r="Q58" s="190"/>
      <c r="R58" s="190"/>
      <c r="S58" s="190"/>
      <c r="T58" s="190"/>
      <c r="U58" s="190"/>
      <c r="V58" s="190"/>
      <c r="W58" s="190"/>
      <c r="X58" s="190"/>
    </row>
    <row r="59" spans="1:24" x14ac:dyDescent="0.2">
      <c r="A59" s="171"/>
      <c r="B59" s="171"/>
      <c r="C59" s="171"/>
      <c r="D59" s="171"/>
      <c r="E59" s="171"/>
      <c r="F59" s="171"/>
      <c r="G59" s="38"/>
      <c r="H59" s="38"/>
      <c r="I59" s="38"/>
      <c r="J59" s="38"/>
      <c r="K59" s="38"/>
      <c r="L59" s="38"/>
      <c r="M59" s="38"/>
      <c r="N59" s="38"/>
      <c r="O59" s="38"/>
      <c r="P59" s="38"/>
      <c r="Q59" s="38"/>
      <c r="R59" s="38"/>
      <c r="S59" s="38"/>
      <c r="T59" s="38"/>
      <c r="U59" s="38"/>
      <c r="V59" s="38"/>
      <c r="W59" s="38"/>
      <c r="X59" s="38"/>
    </row>
    <row r="61" spans="1:24" x14ac:dyDescent="0.2">
      <c r="E61" s="14"/>
      <c r="G61" s="39"/>
      <c r="H61" s="39"/>
      <c r="I61" s="39"/>
      <c r="J61" s="39"/>
      <c r="K61" s="39"/>
      <c r="L61" s="39"/>
      <c r="M61" s="39"/>
      <c r="N61" s="39"/>
      <c r="O61" s="39"/>
      <c r="P61" s="39"/>
      <c r="Q61" s="39"/>
      <c r="R61" s="39"/>
      <c r="S61" s="39"/>
      <c r="T61" s="39"/>
      <c r="U61" s="39"/>
      <c r="V61" s="39"/>
      <c r="W61" s="39"/>
      <c r="X61" s="39"/>
    </row>
    <row r="63" spans="1:24" x14ac:dyDescent="0.2">
      <c r="A63" s="14"/>
    </row>
  </sheetData>
  <mergeCells count="115">
    <mergeCell ref="G12:I12"/>
    <mergeCell ref="J12:L12"/>
    <mergeCell ref="M12:O12"/>
    <mergeCell ref="P12:R12"/>
    <mergeCell ref="S12:U12"/>
    <mergeCell ref="V12:X12"/>
    <mergeCell ref="A12:A13"/>
    <mergeCell ref="B12:B13"/>
    <mergeCell ref="C12:C13"/>
    <mergeCell ref="D12:D13"/>
    <mergeCell ref="E12:E13"/>
    <mergeCell ref="F12:F13"/>
    <mergeCell ref="G18:I18"/>
    <mergeCell ref="J18:L18"/>
    <mergeCell ref="M18:O18"/>
    <mergeCell ref="P18:R18"/>
    <mergeCell ref="S18:U18"/>
    <mergeCell ref="V18:X18"/>
    <mergeCell ref="G16:I16"/>
    <mergeCell ref="J16:L16"/>
    <mergeCell ref="M16:O16"/>
    <mergeCell ref="P16:R16"/>
    <mergeCell ref="S16:U16"/>
    <mergeCell ref="V16:X16"/>
    <mergeCell ref="P22:R22"/>
    <mergeCell ref="S22:U22"/>
    <mergeCell ref="V22:X22"/>
    <mergeCell ref="G20:I20"/>
    <mergeCell ref="J20:L20"/>
    <mergeCell ref="M20:O20"/>
    <mergeCell ref="P20:R20"/>
    <mergeCell ref="S20:U20"/>
    <mergeCell ref="V20:X20"/>
    <mergeCell ref="S28:U28"/>
    <mergeCell ref="V28:X28"/>
    <mergeCell ref="G26:I26"/>
    <mergeCell ref="J26:L26"/>
    <mergeCell ref="M26:O26"/>
    <mergeCell ref="P26:R26"/>
    <mergeCell ref="S26:U26"/>
    <mergeCell ref="V26:X26"/>
    <mergeCell ref="G24:I24"/>
    <mergeCell ref="J24:L24"/>
    <mergeCell ref="M24:O24"/>
    <mergeCell ref="P24:R24"/>
    <mergeCell ref="S24:U24"/>
    <mergeCell ref="V24:X24"/>
    <mergeCell ref="S34:U34"/>
    <mergeCell ref="V34:X34"/>
    <mergeCell ref="G32:I32"/>
    <mergeCell ref="J32:L32"/>
    <mergeCell ref="M32:O32"/>
    <mergeCell ref="P32:R32"/>
    <mergeCell ref="S32:U32"/>
    <mergeCell ref="V32:X32"/>
    <mergeCell ref="G30:I30"/>
    <mergeCell ref="J30:L30"/>
    <mergeCell ref="M30:O30"/>
    <mergeCell ref="P30:R30"/>
    <mergeCell ref="S30:U30"/>
    <mergeCell ref="V30:X30"/>
    <mergeCell ref="S40:U40"/>
    <mergeCell ref="V40:X40"/>
    <mergeCell ref="G38:I38"/>
    <mergeCell ref="J38:L38"/>
    <mergeCell ref="M38:O38"/>
    <mergeCell ref="P38:R38"/>
    <mergeCell ref="S38:U38"/>
    <mergeCell ref="V38:X38"/>
    <mergeCell ref="G36:I36"/>
    <mergeCell ref="J36:L36"/>
    <mergeCell ref="M36:O36"/>
    <mergeCell ref="P36:R36"/>
    <mergeCell ref="S36:U36"/>
    <mergeCell ref="V36:X36"/>
    <mergeCell ref="S46:U46"/>
    <mergeCell ref="V46:X46"/>
    <mergeCell ref="V42:X42"/>
    <mergeCell ref="A43:B43"/>
    <mergeCell ref="G44:I44"/>
    <mergeCell ref="J44:L44"/>
    <mergeCell ref="M44:O44"/>
    <mergeCell ref="P44:R44"/>
    <mergeCell ref="S44:U44"/>
    <mergeCell ref="V44:X44"/>
    <mergeCell ref="A42:B42"/>
    <mergeCell ref="G42:I42"/>
    <mergeCell ref="J42:L42"/>
    <mergeCell ref="M42:O42"/>
    <mergeCell ref="P42:R42"/>
    <mergeCell ref="S42:U42"/>
    <mergeCell ref="A50:O50"/>
    <mergeCell ref="A51:O51"/>
    <mergeCell ref="A52:O52"/>
    <mergeCell ref="E58:L58"/>
    <mergeCell ref="A1:F9"/>
    <mergeCell ref="G46:I46"/>
    <mergeCell ref="J46:L46"/>
    <mergeCell ref="M46:O46"/>
    <mergeCell ref="P46:R46"/>
    <mergeCell ref="G40:I40"/>
    <mergeCell ref="J40:L40"/>
    <mergeCell ref="M40:O40"/>
    <mergeCell ref="P40:R40"/>
    <mergeCell ref="G34:I34"/>
    <mergeCell ref="J34:L34"/>
    <mergeCell ref="M34:O34"/>
    <mergeCell ref="P34:R34"/>
    <mergeCell ref="G28:I28"/>
    <mergeCell ref="J28:L28"/>
    <mergeCell ref="M28:O28"/>
    <mergeCell ref="P28:R28"/>
    <mergeCell ref="G22:I22"/>
    <mergeCell ref="J22:L22"/>
    <mergeCell ref="M22:O22"/>
  </mergeCells>
  <conditionalFormatting sqref="I15">
    <cfRule type="cellIs" dxfId="583" priority="619" stopIfTrue="1" operator="greaterThan">
      <formula>0</formula>
    </cfRule>
    <cfRule type="cellIs" dxfId="582" priority="620" stopIfTrue="1" operator="equal">
      <formula>0</formula>
    </cfRule>
  </conditionalFormatting>
  <conditionalFormatting sqref="G15">
    <cfRule type="cellIs" dxfId="581" priority="623" stopIfTrue="1" operator="greaterThan">
      <formula>0</formula>
    </cfRule>
    <cfRule type="cellIs" dxfId="580" priority="624" stopIfTrue="1" operator="equal">
      <formula>0</formula>
    </cfRule>
  </conditionalFormatting>
  <conditionalFormatting sqref="H15">
    <cfRule type="cellIs" dxfId="579" priority="621" stopIfTrue="1" operator="greaterThan">
      <formula>0</formula>
    </cfRule>
    <cfRule type="cellIs" dxfId="578" priority="622" stopIfTrue="1" operator="equal">
      <formula>0</formula>
    </cfRule>
  </conditionalFormatting>
  <conditionalFormatting sqref="L15">
    <cfRule type="cellIs" dxfId="577" priority="613" stopIfTrue="1" operator="greaterThan">
      <formula>0</formula>
    </cfRule>
    <cfRule type="cellIs" dxfId="576" priority="614" stopIfTrue="1" operator="equal">
      <formula>0</formula>
    </cfRule>
  </conditionalFormatting>
  <conditionalFormatting sqref="J15">
    <cfRule type="cellIs" dxfId="575" priority="617" stopIfTrue="1" operator="greaterThan">
      <formula>0</formula>
    </cfRule>
    <cfRule type="cellIs" dxfId="574" priority="618" stopIfTrue="1" operator="equal">
      <formula>0</formula>
    </cfRule>
  </conditionalFormatting>
  <conditionalFormatting sqref="K15">
    <cfRule type="cellIs" dxfId="573" priority="615" stopIfTrue="1" operator="greaterThan">
      <formula>0</formula>
    </cfRule>
    <cfRule type="cellIs" dxfId="572" priority="616" stopIfTrue="1" operator="equal">
      <formula>0</formula>
    </cfRule>
  </conditionalFormatting>
  <conditionalFormatting sqref="O15">
    <cfRule type="cellIs" dxfId="571" priority="607" stopIfTrue="1" operator="greaterThan">
      <formula>0</formula>
    </cfRule>
    <cfRule type="cellIs" dxfId="570" priority="608" stopIfTrue="1" operator="equal">
      <formula>0</formula>
    </cfRule>
  </conditionalFormatting>
  <conditionalFormatting sqref="M15">
    <cfRule type="cellIs" dxfId="569" priority="611" stopIfTrue="1" operator="greaterThan">
      <formula>0</formula>
    </cfRule>
    <cfRule type="cellIs" dxfId="568" priority="612" stopIfTrue="1" operator="equal">
      <formula>0</formula>
    </cfRule>
  </conditionalFormatting>
  <conditionalFormatting sqref="N15">
    <cfRule type="cellIs" dxfId="567" priority="609" stopIfTrue="1" operator="greaterThan">
      <formula>0</formula>
    </cfRule>
    <cfRule type="cellIs" dxfId="566" priority="610" stopIfTrue="1" operator="equal">
      <formula>0</formula>
    </cfRule>
  </conditionalFormatting>
  <conditionalFormatting sqref="G16 J16 M16 P16 S16 V16">
    <cfRule type="cellIs" dxfId="565" priority="605" stopIfTrue="1" operator="greaterThan">
      <formula>0</formula>
    </cfRule>
    <cfRule type="cellIs" dxfId="564" priority="606" stopIfTrue="1" operator="equal">
      <formula>0</formula>
    </cfRule>
  </conditionalFormatting>
  <conditionalFormatting sqref="I17">
    <cfRule type="cellIs" dxfId="563" priority="595" stopIfTrue="1" operator="greaterThan">
      <formula>0</formula>
    </cfRule>
    <cfRule type="cellIs" dxfId="562" priority="596" stopIfTrue="1" operator="equal">
      <formula>0</formula>
    </cfRule>
  </conditionalFormatting>
  <conditionalFormatting sqref="G17">
    <cfRule type="cellIs" dxfId="561" priority="599" stopIfTrue="1" operator="greaterThan">
      <formula>0</formula>
    </cfRule>
    <cfRule type="cellIs" dxfId="560" priority="600" stopIfTrue="1" operator="equal">
      <formula>0</formula>
    </cfRule>
  </conditionalFormatting>
  <conditionalFormatting sqref="H17">
    <cfRule type="cellIs" dxfId="559" priority="597" stopIfTrue="1" operator="greaterThan">
      <formula>0</formula>
    </cfRule>
    <cfRule type="cellIs" dxfId="558" priority="598" stopIfTrue="1" operator="equal">
      <formula>0</formula>
    </cfRule>
  </conditionalFormatting>
  <conditionalFormatting sqref="L17">
    <cfRule type="cellIs" dxfId="557" priority="589" stopIfTrue="1" operator="greaterThan">
      <formula>0</formula>
    </cfRule>
    <cfRule type="cellIs" dxfId="556" priority="590" stopIfTrue="1" operator="equal">
      <formula>0</formula>
    </cfRule>
  </conditionalFormatting>
  <conditionalFormatting sqref="J17">
    <cfRule type="cellIs" dxfId="555" priority="593" stopIfTrue="1" operator="greaterThan">
      <formula>0</formula>
    </cfRule>
    <cfRule type="cellIs" dxfId="554" priority="594" stopIfTrue="1" operator="equal">
      <formula>0</formula>
    </cfRule>
  </conditionalFormatting>
  <conditionalFormatting sqref="K17">
    <cfRule type="cellIs" dxfId="553" priority="591" stopIfTrue="1" operator="greaterThan">
      <formula>0</formula>
    </cfRule>
    <cfRule type="cellIs" dxfId="552" priority="592" stopIfTrue="1" operator="equal">
      <formula>0</formula>
    </cfRule>
  </conditionalFormatting>
  <conditionalFormatting sqref="O17">
    <cfRule type="cellIs" dxfId="551" priority="583" stopIfTrue="1" operator="greaterThan">
      <formula>0</formula>
    </cfRule>
    <cfRule type="cellIs" dxfId="550" priority="584" stopIfTrue="1" operator="equal">
      <formula>0</formula>
    </cfRule>
  </conditionalFormatting>
  <conditionalFormatting sqref="M17">
    <cfRule type="cellIs" dxfId="549" priority="587" stopIfTrue="1" operator="greaterThan">
      <formula>0</formula>
    </cfRule>
    <cfRule type="cellIs" dxfId="548" priority="588" stopIfTrue="1" operator="equal">
      <formula>0</formula>
    </cfRule>
  </conditionalFormatting>
  <conditionalFormatting sqref="N17">
    <cfRule type="cellIs" dxfId="547" priority="585" stopIfTrue="1" operator="greaterThan">
      <formula>0</formula>
    </cfRule>
    <cfRule type="cellIs" dxfId="546" priority="586" stopIfTrue="1" operator="equal">
      <formula>0</formula>
    </cfRule>
  </conditionalFormatting>
  <conditionalFormatting sqref="I19">
    <cfRule type="cellIs" dxfId="545" priority="577" stopIfTrue="1" operator="greaterThan">
      <formula>0</formula>
    </cfRule>
    <cfRule type="cellIs" dxfId="544" priority="578" stopIfTrue="1" operator="equal">
      <formula>0</formula>
    </cfRule>
  </conditionalFormatting>
  <conditionalFormatting sqref="G19">
    <cfRule type="cellIs" dxfId="543" priority="581" stopIfTrue="1" operator="greaterThan">
      <formula>0</formula>
    </cfRule>
    <cfRule type="cellIs" dxfId="542" priority="582" stopIfTrue="1" operator="equal">
      <formula>0</formula>
    </cfRule>
  </conditionalFormatting>
  <conditionalFormatting sqref="H19">
    <cfRule type="cellIs" dxfId="541" priority="579" stopIfTrue="1" operator="greaterThan">
      <formula>0</formula>
    </cfRule>
    <cfRule type="cellIs" dxfId="540" priority="580" stopIfTrue="1" operator="equal">
      <formula>0</formula>
    </cfRule>
  </conditionalFormatting>
  <conditionalFormatting sqref="L19">
    <cfRule type="cellIs" dxfId="539" priority="571" stopIfTrue="1" operator="greaterThan">
      <formula>0</formula>
    </cfRule>
    <cfRule type="cellIs" dxfId="538" priority="572" stopIfTrue="1" operator="equal">
      <formula>0</formula>
    </cfRule>
  </conditionalFormatting>
  <conditionalFormatting sqref="J19">
    <cfRule type="cellIs" dxfId="537" priority="575" stopIfTrue="1" operator="greaterThan">
      <formula>0</formula>
    </cfRule>
    <cfRule type="cellIs" dxfId="536" priority="576" stopIfTrue="1" operator="equal">
      <formula>0</formula>
    </cfRule>
  </conditionalFormatting>
  <conditionalFormatting sqref="K19">
    <cfRule type="cellIs" dxfId="535" priority="573" stopIfTrue="1" operator="greaterThan">
      <formula>0</formula>
    </cfRule>
    <cfRule type="cellIs" dxfId="534" priority="574" stopIfTrue="1" operator="equal">
      <formula>0</formula>
    </cfRule>
  </conditionalFormatting>
  <conditionalFormatting sqref="O19">
    <cfRule type="cellIs" dxfId="533" priority="565" stopIfTrue="1" operator="greaterThan">
      <formula>0</formula>
    </cfRule>
    <cfRule type="cellIs" dxfId="532" priority="566" stopIfTrue="1" operator="equal">
      <formula>0</formula>
    </cfRule>
  </conditionalFormatting>
  <conditionalFormatting sqref="M19">
    <cfRule type="cellIs" dxfId="531" priority="569" stopIfTrue="1" operator="greaterThan">
      <formula>0</formula>
    </cfRule>
    <cfRule type="cellIs" dxfId="530" priority="570" stopIfTrue="1" operator="equal">
      <formula>0</formula>
    </cfRule>
  </conditionalFormatting>
  <conditionalFormatting sqref="N19">
    <cfRule type="cellIs" dxfId="529" priority="567" stopIfTrue="1" operator="greaterThan">
      <formula>0</formula>
    </cfRule>
    <cfRule type="cellIs" dxfId="528" priority="568" stopIfTrue="1" operator="equal">
      <formula>0</formula>
    </cfRule>
  </conditionalFormatting>
  <conditionalFormatting sqref="G20 M20 S20">
    <cfRule type="cellIs" dxfId="527" priority="563" stopIfTrue="1" operator="greaterThan">
      <formula>0</formula>
    </cfRule>
    <cfRule type="cellIs" dxfId="526" priority="564" stopIfTrue="1" operator="equal">
      <formula>0</formula>
    </cfRule>
  </conditionalFormatting>
  <conditionalFormatting sqref="J20 P20 V20">
    <cfRule type="cellIs" dxfId="525" priority="561" stopIfTrue="1" operator="greaterThan">
      <formula>0</formula>
    </cfRule>
    <cfRule type="cellIs" dxfId="524" priority="562" stopIfTrue="1" operator="equal">
      <formula>0</formula>
    </cfRule>
  </conditionalFormatting>
  <conditionalFormatting sqref="I25">
    <cfRule type="cellIs" dxfId="523" priority="555" stopIfTrue="1" operator="greaterThan">
      <formula>0</formula>
    </cfRule>
    <cfRule type="cellIs" dxfId="522" priority="556" stopIfTrue="1" operator="equal">
      <formula>0</formula>
    </cfRule>
  </conditionalFormatting>
  <conditionalFormatting sqref="G25">
    <cfRule type="cellIs" dxfId="521" priority="559" stopIfTrue="1" operator="greaterThan">
      <formula>0</formula>
    </cfRule>
    <cfRule type="cellIs" dxfId="520" priority="560" stopIfTrue="1" operator="equal">
      <formula>0</formula>
    </cfRule>
  </conditionalFormatting>
  <conditionalFormatting sqref="H25">
    <cfRule type="cellIs" dxfId="519" priority="557" stopIfTrue="1" operator="greaterThan">
      <formula>0</formula>
    </cfRule>
    <cfRule type="cellIs" dxfId="518" priority="558" stopIfTrue="1" operator="equal">
      <formula>0</formula>
    </cfRule>
  </conditionalFormatting>
  <conditionalFormatting sqref="L25">
    <cfRule type="cellIs" dxfId="517" priority="549" stopIfTrue="1" operator="greaterThan">
      <formula>0</formula>
    </cfRule>
    <cfRule type="cellIs" dxfId="516" priority="550" stopIfTrue="1" operator="equal">
      <formula>0</formula>
    </cfRule>
  </conditionalFormatting>
  <conditionalFormatting sqref="J25">
    <cfRule type="cellIs" dxfId="515" priority="553" stopIfTrue="1" operator="greaterThan">
      <formula>0</formula>
    </cfRule>
    <cfRule type="cellIs" dxfId="514" priority="554" stopIfTrue="1" operator="equal">
      <formula>0</formula>
    </cfRule>
  </conditionalFormatting>
  <conditionalFormatting sqref="K25">
    <cfRule type="cellIs" dxfId="513" priority="551" stopIfTrue="1" operator="greaterThan">
      <formula>0</formula>
    </cfRule>
    <cfRule type="cellIs" dxfId="512" priority="552" stopIfTrue="1" operator="equal">
      <formula>0</formula>
    </cfRule>
  </conditionalFormatting>
  <conditionalFormatting sqref="O25">
    <cfRule type="cellIs" dxfId="511" priority="543" stopIfTrue="1" operator="greaterThan">
      <formula>0</formula>
    </cfRule>
    <cfRule type="cellIs" dxfId="510" priority="544" stopIfTrue="1" operator="equal">
      <formula>0</formula>
    </cfRule>
  </conditionalFormatting>
  <conditionalFormatting sqref="M25">
    <cfRule type="cellIs" dxfId="509" priority="547" stopIfTrue="1" operator="greaterThan">
      <formula>0</formula>
    </cfRule>
    <cfRule type="cellIs" dxfId="508" priority="548" stopIfTrue="1" operator="equal">
      <formula>0</formula>
    </cfRule>
  </conditionalFormatting>
  <conditionalFormatting sqref="N25">
    <cfRule type="cellIs" dxfId="507" priority="545" stopIfTrue="1" operator="greaterThan">
      <formula>0</formula>
    </cfRule>
    <cfRule type="cellIs" dxfId="506" priority="546" stopIfTrue="1" operator="equal">
      <formula>0</formula>
    </cfRule>
  </conditionalFormatting>
  <conditionalFormatting sqref="G26">
    <cfRule type="cellIs" dxfId="505" priority="541" stopIfTrue="1" operator="greaterThan">
      <formula>0</formula>
    </cfRule>
    <cfRule type="cellIs" dxfId="504" priority="542" stopIfTrue="1" operator="equal">
      <formula>0</formula>
    </cfRule>
  </conditionalFormatting>
  <conditionalFormatting sqref="J26">
    <cfRule type="cellIs" dxfId="503" priority="539" stopIfTrue="1" operator="greaterThan">
      <formula>0</formula>
    </cfRule>
    <cfRule type="cellIs" dxfId="502" priority="540" stopIfTrue="1" operator="equal">
      <formula>0</formula>
    </cfRule>
  </conditionalFormatting>
  <conditionalFormatting sqref="M26">
    <cfRule type="cellIs" dxfId="501" priority="537" stopIfTrue="1" operator="greaterThan">
      <formula>0</formula>
    </cfRule>
    <cfRule type="cellIs" dxfId="500" priority="538" stopIfTrue="1" operator="equal">
      <formula>0</formula>
    </cfRule>
  </conditionalFormatting>
  <conditionalFormatting sqref="I27">
    <cfRule type="cellIs" dxfId="499" priority="531" stopIfTrue="1" operator="greaterThan">
      <formula>0</formula>
    </cfRule>
    <cfRule type="cellIs" dxfId="498" priority="532" stopIfTrue="1" operator="equal">
      <formula>0</formula>
    </cfRule>
  </conditionalFormatting>
  <conditionalFormatting sqref="G27">
    <cfRule type="cellIs" dxfId="497" priority="535" stopIfTrue="1" operator="greaterThan">
      <formula>0</formula>
    </cfRule>
    <cfRule type="cellIs" dxfId="496" priority="536" stopIfTrue="1" operator="equal">
      <formula>0</formula>
    </cfRule>
  </conditionalFormatting>
  <conditionalFormatting sqref="H27">
    <cfRule type="cellIs" dxfId="495" priority="533" stopIfTrue="1" operator="greaterThan">
      <formula>0</formula>
    </cfRule>
    <cfRule type="cellIs" dxfId="494" priority="534" stopIfTrue="1" operator="equal">
      <formula>0</formula>
    </cfRule>
  </conditionalFormatting>
  <conditionalFormatting sqref="L27">
    <cfRule type="cellIs" dxfId="493" priority="525" stopIfTrue="1" operator="greaterThan">
      <formula>0</formula>
    </cfRule>
    <cfRule type="cellIs" dxfId="492" priority="526" stopIfTrue="1" operator="equal">
      <formula>0</formula>
    </cfRule>
  </conditionalFormatting>
  <conditionalFormatting sqref="J27">
    <cfRule type="cellIs" dxfId="491" priority="529" stopIfTrue="1" operator="greaterThan">
      <formula>0</formula>
    </cfRule>
    <cfRule type="cellIs" dxfId="490" priority="530" stopIfTrue="1" operator="equal">
      <formula>0</formula>
    </cfRule>
  </conditionalFormatting>
  <conditionalFormatting sqref="K27">
    <cfRule type="cellIs" dxfId="489" priority="527" stopIfTrue="1" operator="greaterThan">
      <formula>0</formula>
    </cfRule>
    <cfRule type="cellIs" dxfId="488" priority="528" stopIfTrue="1" operator="equal">
      <formula>0</formula>
    </cfRule>
  </conditionalFormatting>
  <conditionalFormatting sqref="O27">
    <cfRule type="cellIs" dxfId="487" priority="519" stopIfTrue="1" operator="greaterThan">
      <formula>0</formula>
    </cfRule>
    <cfRule type="cellIs" dxfId="486" priority="520" stopIfTrue="1" operator="equal">
      <formula>0</formula>
    </cfRule>
  </conditionalFormatting>
  <conditionalFormatting sqref="M27">
    <cfRule type="cellIs" dxfId="485" priority="523" stopIfTrue="1" operator="greaterThan">
      <formula>0</formula>
    </cfRule>
    <cfRule type="cellIs" dxfId="484" priority="524" stopIfTrue="1" operator="equal">
      <formula>0</formula>
    </cfRule>
  </conditionalFormatting>
  <conditionalFormatting sqref="N27">
    <cfRule type="cellIs" dxfId="483" priority="521" stopIfTrue="1" operator="greaterThan">
      <formula>0</formula>
    </cfRule>
    <cfRule type="cellIs" dxfId="482" priority="522" stopIfTrue="1" operator="equal">
      <formula>0</formula>
    </cfRule>
  </conditionalFormatting>
  <conditionalFormatting sqref="G28">
    <cfRule type="cellIs" dxfId="481" priority="517" stopIfTrue="1" operator="greaterThan">
      <formula>0</formula>
    </cfRule>
    <cfRule type="cellIs" dxfId="480" priority="518" stopIfTrue="1" operator="equal">
      <formula>0</formula>
    </cfRule>
  </conditionalFormatting>
  <conditionalFormatting sqref="J28">
    <cfRule type="cellIs" dxfId="479" priority="515" stopIfTrue="1" operator="greaterThan">
      <formula>0</formula>
    </cfRule>
    <cfRule type="cellIs" dxfId="478" priority="516" stopIfTrue="1" operator="equal">
      <formula>0</formula>
    </cfRule>
  </conditionalFormatting>
  <conditionalFormatting sqref="M28">
    <cfRule type="cellIs" dxfId="477" priority="513" stopIfTrue="1" operator="greaterThan">
      <formula>0</formula>
    </cfRule>
    <cfRule type="cellIs" dxfId="476" priority="514" stopIfTrue="1" operator="equal">
      <formula>0</formula>
    </cfRule>
  </conditionalFormatting>
  <conditionalFormatting sqref="I31">
    <cfRule type="cellIs" dxfId="475" priority="507" stopIfTrue="1" operator="greaterThan">
      <formula>0</formula>
    </cfRule>
    <cfRule type="cellIs" dxfId="474" priority="508" stopIfTrue="1" operator="equal">
      <formula>0</formula>
    </cfRule>
  </conditionalFormatting>
  <conditionalFormatting sqref="G31">
    <cfRule type="cellIs" dxfId="473" priority="511" stopIfTrue="1" operator="greaterThan">
      <formula>0</formula>
    </cfRule>
    <cfRule type="cellIs" dxfId="472" priority="512" stopIfTrue="1" operator="equal">
      <formula>0</formula>
    </cfRule>
  </conditionalFormatting>
  <conditionalFormatting sqref="H31">
    <cfRule type="cellIs" dxfId="471" priority="509" stopIfTrue="1" operator="greaterThan">
      <formula>0</formula>
    </cfRule>
    <cfRule type="cellIs" dxfId="470" priority="510" stopIfTrue="1" operator="equal">
      <formula>0</formula>
    </cfRule>
  </conditionalFormatting>
  <conditionalFormatting sqref="L31">
    <cfRule type="cellIs" dxfId="469" priority="501" stopIfTrue="1" operator="greaterThan">
      <formula>0</formula>
    </cfRule>
    <cfRule type="cellIs" dxfId="468" priority="502" stopIfTrue="1" operator="equal">
      <formula>0</formula>
    </cfRule>
  </conditionalFormatting>
  <conditionalFormatting sqref="J31">
    <cfRule type="cellIs" dxfId="467" priority="505" stopIfTrue="1" operator="greaterThan">
      <formula>0</formula>
    </cfRule>
    <cfRule type="cellIs" dxfId="466" priority="506" stopIfTrue="1" operator="equal">
      <formula>0</formula>
    </cfRule>
  </conditionalFormatting>
  <conditionalFormatting sqref="K31">
    <cfRule type="cellIs" dxfId="465" priority="503" stopIfTrue="1" operator="greaterThan">
      <formula>0</formula>
    </cfRule>
    <cfRule type="cellIs" dxfId="464" priority="504" stopIfTrue="1" operator="equal">
      <formula>0</formula>
    </cfRule>
  </conditionalFormatting>
  <conditionalFormatting sqref="O31">
    <cfRule type="cellIs" dxfId="463" priority="495" stopIfTrue="1" operator="greaterThan">
      <formula>0</formula>
    </cfRule>
    <cfRule type="cellIs" dxfId="462" priority="496" stopIfTrue="1" operator="equal">
      <formula>0</formula>
    </cfRule>
  </conditionalFormatting>
  <conditionalFormatting sqref="M31">
    <cfRule type="cellIs" dxfId="461" priority="499" stopIfTrue="1" operator="greaterThan">
      <formula>0</formula>
    </cfRule>
    <cfRule type="cellIs" dxfId="460" priority="500" stopIfTrue="1" operator="equal">
      <formula>0</formula>
    </cfRule>
  </conditionalFormatting>
  <conditionalFormatting sqref="N31">
    <cfRule type="cellIs" dxfId="459" priority="497" stopIfTrue="1" operator="greaterThan">
      <formula>0</formula>
    </cfRule>
    <cfRule type="cellIs" dxfId="458" priority="498" stopIfTrue="1" operator="equal">
      <formula>0</formula>
    </cfRule>
  </conditionalFormatting>
  <conditionalFormatting sqref="G32">
    <cfRule type="cellIs" dxfId="457" priority="493" stopIfTrue="1" operator="greaterThan">
      <formula>0</formula>
    </cfRule>
    <cfRule type="cellIs" dxfId="456" priority="494" stopIfTrue="1" operator="equal">
      <formula>0</formula>
    </cfRule>
  </conditionalFormatting>
  <conditionalFormatting sqref="J32">
    <cfRule type="cellIs" dxfId="455" priority="491" stopIfTrue="1" operator="greaterThan">
      <formula>0</formula>
    </cfRule>
    <cfRule type="cellIs" dxfId="454" priority="492" stopIfTrue="1" operator="equal">
      <formula>0</formula>
    </cfRule>
  </conditionalFormatting>
  <conditionalFormatting sqref="M32">
    <cfRule type="cellIs" dxfId="453" priority="489" stopIfTrue="1" operator="greaterThan">
      <formula>0</formula>
    </cfRule>
    <cfRule type="cellIs" dxfId="452" priority="490" stopIfTrue="1" operator="equal">
      <formula>0</formula>
    </cfRule>
  </conditionalFormatting>
  <conditionalFormatting sqref="I33">
    <cfRule type="cellIs" dxfId="451" priority="483" stopIfTrue="1" operator="greaterThan">
      <formula>0</formula>
    </cfRule>
    <cfRule type="cellIs" dxfId="450" priority="484" stopIfTrue="1" operator="equal">
      <formula>0</formula>
    </cfRule>
  </conditionalFormatting>
  <conditionalFormatting sqref="G33">
    <cfRule type="cellIs" dxfId="449" priority="487" stopIfTrue="1" operator="greaterThan">
      <formula>0</formula>
    </cfRule>
    <cfRule type="cellIs" dxfId="448" priority="488" stopIfTrue="1" operator="equal">
      <formula>0</formula>
    </cfRule>
  </conditionalFormatting>
  <conditionalFormatting sqref="H33">
    <cfRule type="cellIs" dxfId="447" priority="485" stopIfTrue="1" operator="greaterThan">
      <formula>0</formula>
    </cfRule>
    <cfRule type="cellIs" dxfId="446" priority="486" stopIfTrue="1" operator="equal">
      <formula>0</formula>
    </cfRule>
  </conditionalFormatting>
  <conditionalFormatting sqref="L33">
    <cfRule type="cellIs" dxfId="445" priority="477" stopIfTrue="1" operator="greaterThan">
      <formula>0</formula>
    </cfRule>
    <cfRule type="cellIs" dxfId="444" priority="478" stopIfTrue="1" operator="equal">
      <formula>0</formula>
    </cfRule>
  </conditionalFormatting>
  <conditionalFormatting sqref="J33">
    <cfRule type="cellIs" dxfId="443" priority="481" stopIfTrue="1" operator="greaterThan">
      <formula>0</formula>
    </cfRule>
    <cfRule type="cellIs" dxfId="442" priority="482" stopIfTrue="1" operator="equal">
      <formula>0</formula>
    </cfRule>
  </conditionalFormatting>
  <conditionalFormatting sqref="K33">
    <cfRule type="cellIs" dxfId="441" priority="479" stopIfTrue="1" operator="greaterThan">
      <formula>0</formula>
    </cfRule>
    <cfRule type="cellIs" dxfId="440" priority="480" stopIfTrue="1" operator="equal">
      <formula>0</formula>
    </cfRule>
  </conditionalFormatting>
  <conditionalFormatting sqref="O33">
    <cfRule type="cellIs" dxfId="439" priority="471" stopIfTrue="1" operator="greaterThan">
      <formula>0</formula>
    </cfRule>
    <cfRule type="cellIs" dxfId="438" priority="472" stopIfTrue="1" operator="equal">
      <formula>0</formula>
    </cfRule>
  </conditionalFormatting>
  <conditionalFormatting sqref="M33">
    <cfRule type="cellIs" dxfId="437" priority="475" stopIfTrue="1" operator="greaterThan">
      <formula>0</formula>
    </cfRule>
    <cfRule type="cellIs" dxfId="436" priority="476" stopIfTrue="1" operator="equal">
      <formula>0</formula>
    </cfRule>
  </conditionalFormatting>
  <conditionalFormatting sqref="N33">
    <cfRule type="cellIs" dxfId="435" priority="473" stopIfTrue="1" operator="greaterThan">
      <formula>0</formula>
    </cfRule>
    <cfRule type="cellIs" dxfId="434" priority="474" stopIfTrue="1" operator="equal">
      <formula>0</formula>
    </cfRule>
  </conditionalFormatting>
  <conditionalFormatting sqref="G34">
    <cfRule type="cellIs" dxfId="433" priority="469" stopIfTrue="1" operator="greaterThan">
      <formula>0</formula>
    </cfRule>
    <cfRule type="cellIs" dxfId="432" priority="470" stopIfTrue="1" operator="equal">
      <formula>0</formula>
    </cfRule>
  </conditionalFormatting>
  <conditionalFormatting sqref="J34">
    <cfRule type="cellIs" dxfId="431" priority="467" stopIfTrue="1" operator="greaterThan">
      <formula>0</formula>
    </cfRule>
    <cfRule type="cellIs" dxfId="430" priority="468" stopIfTrue="1" operator="equal">
      <formula>0</formula>
    </cfRule>
  </conditionalFormatting>
  <conditionalFormatting sqref="M34">
    <cfRule type="cellIs" dxfId="429" priority="465" stopIfTrue="1" operator="greaterThan">
      <formula>0</formula>
    </cfRule>
    <cfRule type="cellIs" dxfId="428" priority="466" stopIfTrue="1" operator="equal">
      <formula>0</formula>
    </cfRule>
  </conditionalFormatting>
  <conditionalFormatting sqref="I35">
    <cfRule type="cellIs" dxfId="427" priority="459" stopIfTrue="1" operator="greaterThan">
      <formula>0</formula>
    </cfRule>
    <cfRule type="cellIs" dxfId="426" priority="460" stopIfTrue="1" operator="equal">
      <formula>0</formula>
    </cfRule>
  </conditionalFormatting>
  <conditionalFormatting sqref="G35">
    <cfRule type="cellIs" dxfId="425" priority="463" stopIfTrue="1" operator="greaterThan">
      <formula>0</formula>
    </cfRule>
    <cfRule type="cellIs" dxfId="424" priority="464" stopIfTrue="1" operator="equal">
      <formula>0</formula>
    </cfRule>
  </conditionalFormatting>
  <conditionalFormatting sqref="H35">
    <cfRule type="cellIs" dxfId="423" priority="461" stopIfTrue="1" operator="greaterThan">
      <formula>0</formula>
    </cfRule>
    <cfRule type="cellIs" dxfId="422" priority="462" stopIfTrue="1" operator="equal">
      <formula>0</formula>
    </cfRule>
  </conditionalFormatting>
  <conditionalFormatting sqref="L35">
    <cfRule type="cellIs" dxfId="421" priority="453" stopIfTrue="1" operator="greaterThan">
      <formula>0</formula>
    </cfRule>
    <cfRule type="cellIs" dxfId="420" priority="454" stopIfTrue="1" operator="equal">
      <formula>0</formula>
    </cfRule>
  </conditionalFormatting>
  <conditionalFormatting sqref="J35">
    <cfRule type="cellIs" dxfId="419" priority="457" stopIfTrue="1" operator="greaterThan">
      <formula>0</formula>
    </cfRule>
    <cfRule type="cellIs" dxfId="418" priority="458" stopIfTrue="1" operator="equal">
      <formula>0</formula>
    </cfRule>
  </conditionalFormatting>
  <conditionalFormatting sqref="K35">
    <cfRule type="cellIs" dxfId="417" priority="455" stopIfTrue="1" operator="greaterThan">
      <formula>0</formula>
    </cfRule>
    <cfRule type="cellIs" dxfId="416" priority="456" stopIfTrue="1" operator="equal">
      <formula>0</formula>
    </cfRule>
  </conditionalFormatting>
  <conditionalFormatting sqref="O35">
    <cfRule type="cellIs" dxfId="415" priority="447" stopIfTrue="1" operator="greaterThan">
      <formula>0</formula>
    </cfRule>
    <cfRule type="cellIs" dxfId="414" priority="448" stopIfTrue="1" operator="equal">
      <formula>0</formula>
    </cfRule>
  </conditionalFormatting>
  <conditionalFormatting sqref="M35">
    <cfRule type="cellIs" dxfId="413" priority="451" stopIfTrue="1" operator="greaterThan">
      <formula>0</formula>
    </cfRule>
    <cfRule type="cellIs" dxfId="412" priority="452" stopIfTrue="1" operator="equal">
      <formula>0</formula>
    </cfRule>
  </conditionalFormatting>
  <conditionalFormatting sqref="N35">
    <cfRule type="cellIs" dxfId="411" priority="449" stopIfTrue="1" operator="greaterThan">
      <formula>0</formula>
    </cfRule>
    <cfRule type="cellIs" dxfId="410" priority="450" stopIfTrue="1" operator="equal">
      <formula>0</formula>
    </cfRule>
  </conditionalFormatting>
  <conditionalFormatting sqref="I37">
    <cfRule type="cellIs" dxfId="409" priority="441" stopIfTrue="1" operator="greaterThan">
      <formula>0</formula>
    </cfRule>
    <cfRule type="cellIs" dxfId="408" priority="442" stopIfTrue="1" operator="equal">
      <formula>0</formula>
    </cfRule>
  </conditionalFormatting>
  <conditionalFormatting sqref="G37">
    <cfRule type="cellIs" dxfId="407" priority="445" stopIfTrue="1" operator="greaterThan">
      <formula>0</formula>
    </cfRule>
    <cfRule type="cellIs" dxfId="406" priority="446" stopIfTrue="1" operator="equal">
      <formula>0</formula>
    </cfRule>
  </conditionalFormatting>
  <conditionalFormatting sqref="H37">
    <cfRule type="cellIs" dxfId="405" priority="443" stopIfTrue="1" operator="greaterThan">
      <formula>0</formula>
    </cfRule>
    <cfRule type="cellIs" dxfId="404" priority="444" stopIfTrue="1" operator="equal">
      <formula>0</formula>
    </cfRule>
  </conditionalFormatting>
  <conditionalFormatting sqref="L37">
    <cfRule type="cellIs" dxfId="403" priority="435" stopIfTrue="1" operator="greaterThan">
      <formula>0</formula>
    </cfRule>
    <cfRule type="cellIs" dxfId="402" priority="436" stopIfTrue="1" operator="equal">
      <formula>0</formula>
    </cfRule>
  </conditionalFormatting>
  <conditionalFormatting sqref="J37">
    <cfRule type="cellIs" dxfId="401" priority="439" stopIfTrue="1" operator="greaterThan">
      <formula>0</formula>
    </cfRule>
    <cfRule type="cellIs" dxfId="400" priority="440" stopIfTrue="1" operator="equal">
      <formula>0</formula>
    </cfRule>
  </conditionalFormatting>
  <conditionalFormatting sqref="K37">
    <cfRule type="cellIs" dxfId="399" priority="437" stopIfTrue="1" operator="greaterThan">
      <formula>0</formula>
    </cfRule>
    <cfRule type="cellIs" dxfId="398" priority="438" stopIfTrue="1" operator="equal">
      <formula>0</formula>
    </cfRule>
  </conditionalFormatting>
  <conditionalFormatting sqref="O37">
    <cfRule type="cellIs" dxfId="397" priority="429" stopIfTrue="1" operator="greaterThan">
      <formula>0</formula>
    </cfRule>
    <cfRule type="cellIs" dxfId="396" priority="430" stopIfTrue="1" operator="equal">
      <formula>0</formula>
    </cfRule>
  </conditionalFormatting>
  <conditionalFormatting sqref="M37">
    <cfRule type="cellIs" dxfId="395" priority="433" stopIfTrue="1" operator="greaterThan">
      <formula>0</formula>
    </cfRule>
    <cfRule type="cellIs" dxfId="394" priority="434" stopIfTrue="1" operator="equal">
      <formula>0</formula>
    </cfRule>
  </conditionalFormatting>
  <conditionalFormatting sqref="N37">
    <cfRule type="cellIs" dxfId="393" priority="431" stopIfTrue="1" operator="greaterThan">
      <formula>0</formula>
    </cfRule>
    <cfRule type="cellIs" dxfId="392" priority="432" stopIfTrue="1" operator="equal">
      <formula>0</formula>
    </cfRule>
  </conditionalFormatting>
  <conditionalFormatting sqref="G38">
    <cfRule type="cellIs" dxfId="391" priority="427" stopIfTrue="1" operator="greaterThan">
      <formula>0</formula>
    </cfRule>
    <cfRule type="cellIs" dxfId="390" priority="428" stopIfTrue="1" operator="equal">
      <formula>0</formula>
    </cfRule>
  </conditionalFormatting>
  <conditionalFormatting sqref="J38">
    <cfRule type="cellIs" dxfId="389" priority="425" stopIfTrue="1" operator="greaterThan">
      <formula>0</formula>
    </cfRule>
    <cfRule type="cellIs" dxfId="388" priority="426" stopIfTrue="1" operator="equal">
      <formula>0</formula>
    </cfRule>
  </conditionalFormatting>
  <conditionalFormatting sqref="M38">
    <cfRule type="cellIs" dxfId="387" priority="423" stopIfTrue="1" operator="greaterThan">
      <formula>0</formula>
    </cfRule>
    <cfRule type="cellIs" dxfId="386" priority="424" stopIfTrue="1" operator="equal">
      <formula>0</formula>
    </cfRule>
  </conditionalFormatting>
  <conditionalFormatting sqref="I23">
    <cfRule type="cellIs" dxfId="385" priority="417" stopIfTrue="1" operator="greaterThan">
      <formula>0</formula>
    </cfRule>
    <cfRule type="cellIs" dxfId="384" priority="418" stopIfTrue="1" operator="equal">
      <formula>0</formula>
    </cfRule>
  </conditionalFormatting>
  <conditionalFormatting sqref="G23">
    <cfRule type="cellIs" dxfId="383" priority="421" stopIfTrue="1" operator="greaterThan">
      <formula>0</formula>
    </cfRule>
    <cfRule type="cellIs" dxfId="382" priority="422" stopIfTrue="1" operator="equal">
      <formula>0</formula>
    </cfRule>
  </conditionalFormatting>
  <conditionalFormatting sqref="H23">
    <cfRule type="cellIs" dxfId="381" priority="419" stopIfTrue="1" operator="greaterThan">
      <formula>0</formula>
    </cfRule>
    <cfRule type="cellIs" dxfId="380" priority="420" stopIfTrue="1" operator="equal">
      <formula>0</formula>
    </cfRule>
  </conditionalFormatting>
  <conditionalFormatting sqref="L23">
    <cfRule type="cellIs" dxfId="379" priority="411" stopIfTrue="1" operator="greaterThan">
      <formula>0</formula>
    </cfRule>
    <cfRule type="cellIs" dxfId="378" priority="412" stopIfTrue="1" operator="equal">
      <formula>0</formula>
    </cfRule>
  </conditionalFormatting>
  <conditionalFormatting sqref="J23">
    <cfRule type="cellIs" dxfId="377" priority="415" stopIfTrue="1" operator="greaterThan">
      <formula>0</formula>
    </cfRule>
    <cfRule type="cellIs" dxfId="376" priority="416" stopIfTrue="1" operator="equal">
      <formula>0</formula>
    </cfRule>
  </conditionalFormatting>
  <conditionalFormatting sqref="K23">
    <cfRule type="cellIs" dxfId="375" priority="413" stopIfTrue="1" operator="greaterThan">
      <formula>0</formula>
    </cfRule>
    <cfRule type="cellIs" dxfId="374" priority="414" stopIfTrue="1" operator="equal">
      <formula>0</formula>
    </cfRule>
  </conditionalFormatting>
  <conditionalFormatting sqref="O23">
    <cfRule type="cellIs" dxfId="373" priority="405" stopIfTrue="1" operator="greaterThan">
      <formula>0</formula>
    </cfRule>
    <cfRule type="cellIs" dxfId="372" priority="406" stopIfTrue="1" operator="equal">
      <formula>0</formula>
    </cfRule>
  </conditionalFormatting>
  <conditionalFormatting sqref="M23">
    <cfRule type="cellIs" dxfId="371" priority="409" stopIfTrue="1" operator="greaterThan">
      <formula>0</formula>
    </cfRule>
    <cfRule type="cellIs" dxfId="370" priority="410" stopIfTrue="1" operator="equal">
      <formula>0</formula>
    </cfRule>
  </conditionalFormatting>
  <conditionalFormatting sqref="N23">
    <cfRule type="cellIs" dxfId="369" priority="407" stopIfTrue="1" operator="greaterThan">
      <formula>0</formula>
    </cfRule>
    <cfRule type="cellIs" dxfId="368" priority="408" stopIfTrue="1" operator="equal">
      <formula>0</formula>
    </cfRule>
  </conditionalFormatting>
  <conditionalFormatting sqref="G24">
    <cfRule type="cellIs" dxfId="367" priority="403" stopIfTrue="1" operator="greaterThan">
      <formula>0</formula>
    </cfRule>
    <cfRule type="cellIs" dxfId="366" priority="404" stopIfTrue="1" operator="equal">
      <formula>0</formula>
    </cfRule>
  </conditionalFormatting>
  <conditionalFormatting sqref="J24 P24 V24">
    <cfRule type="cellIs" dxfId="365" priority="401" stopIfTrue="1" operator="greaterThan">
      <formula>0</formula>
    </cfRule>
    <cfRule type="cellIs" dxfId="364" priority="402" stopIfTrue="1" operator="equal">
      <formula>0</formula>
    </cfRule>
  </conditionalFormatting>
  <conditionalFormatting sqref="M24 S24">
    <cfRule type="cellIs" dxfId="363" priority="399" stopIfTrue="1" operator="greaterThan">
      <formula>0</formula>
    </cfRule>
    <cfRule type="cellIs" dxfId="362" priority="400" stopIfTrue="1" operator="equal">
      <formula>0</formula>
    </cfRule>
  </conditionalFormatting>
  <conditionalFormatting sqref="I21">
    <cfRule type="cellIs" dxfId="361" priority="393" stopIfTrue="1" operator="greaterThan">
      <formula>0</formula>
    </cfRule>
    <cfRule type="cellIs" dxfId="360" priority="394" stopIfTrue="1" operator="equal">
      <formula>0</formula>
    </cfRule>
  </conditionalFormatting>
  <conditionalFormatting sqref="G21">
    <cfRule type="cellIs" dxfId="359" priority="397" stopIfTrue="1" operator="greaterThan">
      <formula>0</formula>
    </cfRule>
    <cfRule type="cellIs" dxfId="358" priority="398" stopIfTrue="1" operator="equal">
      <formula>0</formula>
    </cfRule>
  </conditionalFormatting>
  <conditionalFormatting sqref="H21">
    <cfRule type="cellIs" dxfId="357" priority="395" stopIfTrue="1" operator="greaterThan">
      <formula>0</formula>
    </cfRule>
    <cfRule type="cellIs" dxfId="356" priority="396" stopIfTrue="1" operator="equal">
      <formula>0</formula>
    </cfRule>
  </conditionalFormatting>
  <conditionalFormatting sqref="L21">
    <cfRule type="cellIs" dxfId="355" priority="387" stopIfTrue="1" operator="greaterThan">
      <formula>0</formula>
    </cfRule>
    <cfRule type="cellIs" dxfId="354" priority="388" stopIfTrue="1" operator="equal">
      <formula>0</formula>
    </cfRule>
  </conditionalFormatting>
  <conditionalFormatting sqref="J21">
    <cfRule type="cellIs" dxfId="353" priority="391" stopIfTrue="1" operator="greaterThan">
      <formula>0</formula>
    </cfRule>
    <cfRule type="cellIs" dxfId="352" priority="392" stopIfTrue="1" operator="equal">
      <formula>0</formula>
    </cfRule>
  </conditionalFormatting>
  <conditionalFormatting sqref="K21">
    <cfRule type="cellIs" dxfId="351" priority="389" stopIfTrue="1" operator="greaterThan">
      <formula>0</formula>
    </cfRule>
    <cfRule type="cellIs" dxfId="350" priority="390" stopIfTrue="1" operator="equal">
      <formula>0</formula>
    </cfRule>
  </conditionalFormatting>
  <conditionalFormatting sqref="O21">
    <cfRule type="cellIs" dxfId="349" priority="381" stopIfTrue="1" operator="greaterThan">
      <formula>0</formula>
    </cfRule>
    <cfRule type="cellIs" dxfId="348" priority="382" stopIfTrue="1" operator="equal">
      <formula>0</formula>
    </cfRule>
  </conditionalFormatting>
  <conditionalFormatting sqref="M21">
    <cfRule type="cellIs" dxfId="347" priority="385" stopIfTrue="1" operator="greaterThan">
      <formula>0</formula>
    </cfRule>
    <cfRule type="cellIs" dxfId="346" priority="386" stopIfTrue="1" operator="equal">
      <formula>0</formula>
    </cfRule>
  </conditionalFormatting>
  <conditionalFormatting sqref="N21">
    <cfRule type="cellIs" dxfId="345" priority="383" stopIfTrue="1" operator="greaterThan">
      <formula>0</formula>
    </cfRule>
    <cfRule type="cellIs" dxfId="344" priority="384" stopIfTrue="1" operator="equal">
      <formula>0</formula>
    </cfRule>
  </conditionalFormatting>
  <conditionalFormatting sqref="G22 M22 S22">
    <cfRule type="cellIs" dxfId="343" priority="379" stopIfTrue="1" operator="greaterThan">
      <formula>0</formula>
    </cfRule>
    <cfRule type="cellIs" dxfId="342" priority="380" stopIfTrue="1" operator="equal">
      <formula>0</formula>
    </cfRule>
  </conditionalFormatting>
  <conditionalFormatting sqref="J22 P22 V22">
    <cfRule type="cellIs" dxfId="341" priority="377" stopIfTrue="1" operator="greaterThan">
      <formula>0</formula>
    </cfRule>
    <cfRule type="cellIs" dxfId="340" priority="378" stopIfTrue="1" operator="equal">
      <formula>0</formula>
    </cfRule>
  </conditionalFormatting>
  <conditionalFormatting sqref="I29">
    <cfRule type="cellIs" dxfId="339" priority="369" stopIfTrue="1" operator="greaterThan">
      <formula>0</formula>
    </cfRule>
    <cfRule type="cellIs" dxfId="338" priority="370" stopIfTrue="1" operator="equal">
      <formula>0</formula>
    </cfRule>
  </conditionalFormatting>
  <conditionalFormatting sqref="G29">
    <cfRule type="cellIs" dxfId="337" priority="373" stopIfTrue="1" operator="greaterThan">
      <formula>0</formula>
    </cfRule>
    <cfRule type="cellIs" dxfId="336" priority="374" stopIfTrue="1" operator="equal">
      <formula>0</formula>
    </cfRule>
  </conditionalFormatting>
  <conditionalFormatting sqref="H29">
    <cfRule type="cellIs" dxfId="335" priority="371" stopIfTrue="1" operator="greaterThan">
      <formula>0</formula>
    </cfRule>
    <cfRule type="cellIs" dxfId="334" priority="372" stopIfTrue="1" operator="equal">
      <formula>0</formula>
    </cfRule>
  </conditionalFormatting>
  <conditionalFormatting sqref="L29">
    <cfRule type="cellIs" dxfId="333" priority="363" stopIfTrue="1" operator="greaterThan">
      <formula>0</formula>
    </cfRule>
    <cfRule type="cellIs" dxfId="332" priority="364" stopIfTrue="1" operator="equal">
      <formula>0</formula>
    </cfRule>
  </conditionalFormatting>
  <conditionalFormatting sqref="J29">
    <cfRule type="cellIs" dxfId="331" priority="367" stopIfTrue="1" operator="greaterThan">
      <formula>0</formula>
    </cfRule>
    <cfRule type="cellIs" dxfId="330" priority="368" stopIfTrue="1" operator="equal">
      <formula>0</formula>
    </cfRule>
  </conditionalFormatting>
  <conditionalFormatting sqref="K29">
    <cfRule type="cellIs" dxfId="329" priority="365" stopIfTrue="1" operator="greaterThan">
      <formula>0</formula>
    </cfRule>
    <cfRule type="cellIs" dxfId="328" priority="366" stopIfTrue="1" operator="equal">
      <formula>0</formula>
    </cfRule>
  </conditionalFormatting>
  <conditionalFormatting sqref="O29">
    <cfRule type="cellIs" dxfId="327" priority="357" stopIfTrue="1" operator="greaterThan">
      <formula>0</formula>
    </cfRule>
    <cfRule type="cellIs" dxfId="326" priority="358" stopIfTrue="1" operator="equal">
      <formula>0</formula>
    </cfRule>
  </conditionalFormatting>
  <conditionalFormatting sqref="M29">
    <cfRule type="cellIs" dxfId="325" priority="361" stopIfTrue="1" operator="greaterThan">
      <formula>0</formula>
    </cfRule>
    <cfRule type="cellIs" dxfId="324" priority="362" stopIfTrue="1" operator="equal">
      <formula>0</formula>
    </cfRule>
  </conditionalFormatting>
  <conditionalFormatting sqref="N29">
    <cfRule type="cellIs" dxfId="323" priority="359" stopIfTrue="1" operator="greaterThan">
      <formula>0</formula>
    </cfRule>
    <cfRule type="cellIs" dxfId="322" priority="360" stopIfTrue="1" operator="equal">
      <formula>0</formula>
    </cfRule>
  </conditionalFormatting>
  <conditionalFormatting sqref="G30">
    <cfRule type="cellIs" dxfId="321" priority="355" stopIfTrue="1" operator="greaterThan">
      <formula>0</formula>
    </cfRule>
    <cfRule type="cellIs" dxfId="320" priority="356" stopIfTrue="1" operator="equal">
      <formula>0</formula>
    </cfRule>
  </conditionalFormatting>
  <conditionalFormatting sqref="J30">
    <cfRule type="cellIs" dxfId="319" priority="353" stopIfTrue="1" operator="greaterThan">
      <formula>0</formula>
    </cfRule>
    <cfRule type="cellIs" dxfId="318" priority="354" stopIfTrue="1" operator="equal">
      <formula>0</formula>
    </cfRule>
  </conditionalFormatting>
  <conditionalFormatting sqref="M30">
    <cfRule type="cellIs" dxfId="317" priority="351" stopIfTrue="1" operator="greaterThan">
      <formula>0</formula>
    </cfRule>
    <cfRule type="cellIs" dxfId="316" priority="352" stopIfTrue="1" operator="equal">
      <formula>0</formula>
    </cfRule>
  </conditionalFormatting>
  <conditionalFormatting sqref="G36">
    <cfRule type="cellIs" dxfId="315" priority="347" stopIfTrue="1" operator="greaterThan">
      <formula>0</formula>
    </cfRule>
    <cfRule type="cellIs" dxfId="314" priority="348" stopIfTrue="1" operator="equal">
      <formula>0</formula>
    </cfRule>
  </conditionalFormatting>
  <conditionalFormatting sqref="J36">
    <cfRule type="cellIs" dxfId="313" priority="345" stopIfTrue="1" operator="greaterThan">
      <formula>0</formula>
    </cfRule>
    <cfRule type="cellIs" dxfId="312" priority="346" stopIfTrue="1" operator="equal">
      <formula>0</formula>
    </cfRule>
  </conditionalFormatting>
  <conditionalFormatting sqref="M36">
    <cfRule type="cellIs" dxfId="311" priority="343" stopIfTrue="1" operator="greaterThan">
      <formula>0</formula>
    </cfRule>
    <cfRule type="cellIs" dxfId="310" priority="344" stopIfTrue="1" operator="equal">
      <formula>0</formula>
    </cfRule>
  </conditionalFormatting>
  <conditionalFormatting sqref="G18 M18 S18">
    <cfRule type="cellIs" dxfId="309" priority="341" stopIfTrue="1" operator="greaterThan">
      <formula>0</formula>
    </cfRule>
    <cfRule type="cellIs" dxfId="308" priority="342" stopIfTrue="1" operator="equal">
      <formula>0</formula>
    </cfRule>
  </conditionalFormatting>
  <conditionalFormatting sqref="J18 P18 V18">
    <cfRule type="cellIs" dxfId="307" priority="339" stopIfTrue="1" operator="greaterThan">
      <formula>0</formula>
    </cfRule>
    <cfRule type="cellIs" dxfId="306" priority="340" stopIfTrue="1" operator="equal">
      <formula>0</formula>
    </cfRule>
  </conditionalFormatting>
  <conditionalFormatting sqref="I39">
    <cfRule type="cellIs" dxfId="305" priority="331" stopIfTrue="1" operator="greaterThan">
      <formula>0</formula>
    </cfRule>
    <cfRule type="cellIs" dxfId="304" priority="332" stopIfTrue="1" operator="equal">
      <formula>0</formula>
    </cfRule>
  </conditionalFormatting>
  <conditionalFormatting sqref="G39">
    <cfRule type="cellIs" dxfId="303" priority="335" stopIfTrue="1" operator="greaterThan">
      <formula>0</formula>
    </cfRule>
    <cfRule type="cellIs" dxfId="302" priority="336" stopIfTrue="1" operator="equal">
      <formula>0</formula>
    </cfRule>
  </conditionalFormatting>
  <conditionalFormatting sqref="H39">
    <cfRule type="cellIs" dxfId="301" priority="333" stopIfTrue="1" operator="greaterThan">
      <formula>0</formula>
    </cfRule>
    <cfRule type="cellIs" dxfId="300" priority="334" stopIfTrue="1" operator="equal">
      <formula>0</formula>
    </cfRule>
  </conditionalFormatting>
  <conditionalFormatting sqref="L39">
    <cfRule type="cellIs" dxfId="299" priority="325" stopIfTrue="1" operator="greaterThan">
      <formula>0</formula>
    </cfRule>
    <cfRule type="cellIs" dxfId="298" priority="326" stopIfTrue="1" operator="equal">
      <formula>0</formula>
    </cfRule>
  </conditionalFormatting>
  <conditionalFormatting sqref="J39">
    <cfRule type="cellIs" dxfId="297" priority="329" stopIfTrue="1" operator="greaterThan">
      <formula>0</formula>
    </cfRule>
    <cfRule type="cellIs" dxfId="296" priority="330" stopIfTrue="1" operator="equal">
      <formula>0</formula>
    </cfRule>
  </conditionalFormatting>
  <conditionalFormatting sqref="K39">
    <cfRule type="cellIs" dxfId="295" priority="327" stopIfTrue="1" operator="greaterThan">
      <formula>0</formula>
    </cfRule>
    <cfRule type="cellIs" dxfId="294" priority="328" stopIfTrue="1" operator="equal">
      <formula>0</formula>
    </cfRule>
  </conditionalFormatting>
  <conditionalFormatting sqref="O39">
    <cfRule type="cellIs" dxfId="293" priority="319" stopIfTrue="1" operator="greaterThan">
      <formula>0</formula>
    </cfRule>
    <cfRule type="cellIs" dxfId="292" priority="320" stopIfTrue="1" operator="equal">
      <formula>0</formula>
    </cfRule>
  </conditionalFormatting>
  <conditionalFormatting sqref="M39">
    <cfRule type="cellIs" dxfId="291" priority="323" stopIfTrue="1" operator="greaterThan">
      <formula>0</formula>
    </cfRule>
    <cfRule type="cellIs" dxfId="290" priority="324" stopIfTrue="1" operator="equal">
      <formula>0</formula>
    </cfRule>
  </conditionalFormatting>
  <conditionalFormatting sqref="N39">
    <cfRule type="cellIs" dxfId="289" priority="321" stopIfTrue="1" operator="greaterThan">
      <formula>0</formula>
    </cfRule>
    <cfRule type="cellIs" dxfId="288" priority="322" stopIfTrue="1" operator="equal">
      <formula>0</formula>
    </cfRule>
  </conditionalFormatting>
  <conditionalFormatting sqref="G40">
    <cfRule type="cellIs" dxfId="287" priority="317" stopIfTrue="1" operator="greaterThan">
      <formula>0</formula>
    </cfRule>
    <cfRule type="cellIs" dxfId="286" priority="318" stopIfTrue="1" operator="equal">
      <formula>0</formula>
    </cfRule>
  </conditionalFormatting>
  <conditionalFormatting sqref="J40">
    <cfRule type="cellIs" dxfId="285" priority="315" stopIfTrue="1" operator="greaterThan">
      <formula>0</formula>
    </cfRule>
    <cfRule type="cellIs" dxfId="284" priority="316" stopIfTrue="1" operator="equal">
      <formula>0</formula>
    </cfRule>
  </conditionalFormatting>
  <conditionalFormatting sqref="M40">
    <cfRule type="cellIs" dxfId="283" priority="313" stopIfTrue="1" operator="greaterThan">
      <formula>0</formula>
    </cfRule>
    <cfRule type="cellIs" dxfId="282" priority="314" stopIfTrue="1" operator="equal">
      <formula>0</formula>
    </cfRule>
  </conditionalFormatting>
  <conditionalFormatting sqref="R15">
    <cfRule type="cellIs" dxfId="281" priority="307" stopIfTrue="1" operator="greaterThan">
      <formula>0</formula>
    </cfRule>
    <cfRule type="cellIs" dxfId="280" priority="308" stopIfTrue="1" operator="equal">
      <formula>0</formula>
    </cfRule>
  </conditionalFormatting>
  <conditionalFormatting sqref="P15">
    <cfRule type="cellIs" dxfId="279" priority="311" stopIfTrue="1" operator="greaterThan">
      <formula>0</formula>
    </cfRule>
    <cfRule type="cellIs" dxfId="278" priority="312" stopIfTrue="1" operator="equal">
      <formula>0</formula>
    </cfRule>
  </conditionalFormatting>
  <conditionalFormatting sqref="Q15">
    <cfRule type="cellIs" dxfId="277" priority="309" stopIfTrue="1" operator="greaterThan">
      <formula>0</formula>
    </cfRule>
    <cfRule type="cellIs" dxfId="276" priority="310" stopIfTrue="1" operator="equal">
      <formula>0</formula>
    </cfRule>
  </conditionalFormatting>
  <conditionalFormatting sqref="R17">
    <cfRule type="cellIs" dxfId="275" priority="299" stopIfTrue="1" operator="greaterThan">
      <formula>0</formula>
    </cfRule>
    <cfRule type="cellIs" dxfId="274" priority="300" stopIfTrue="1" operator="equal">
      <formula>0</formula>
    </cfRule>
  </conditionalFormatting>
  <conditionalFormatting sqref="P17">
    <cfRule type="cellIs" dxfId="273" priority="303" stopIfTrue="1" operator="greaterThan">
      <formula>0</formula>
    </cfRule>
    <cfRule type="cellIs" dxfId="272" priority="304" stopIfTrue="1" operator="equal">
      <formula>0</formula>
    </cfRule>
  </conditionalFormatting>
  <conditionalFormatting sqref="Q17">
    <cfRule type="cellIs" dxfId="271" priority="301" stopIfTrue="1" operator="greaterThan">
      <formula>0</formula>
    </cfRule>
    <cfRule type="cellIs" dxfId="270" priority="302" stopIfTrue="1" operator="equal">
      <formula>0</formula>
    </cfRule>
  </conditionalFormatting>
  <conditionalFormatting sqref="R19">
    <cfRule type="cellIs" dxfId="269" priority="293" stopIfTrue="1" operator="greaterThan">
      <formula>0</formula>
    </cfRule>
    <cfRule type="cellIs" dxfId="268" priority="294" stopIfTrue="1" operator="equal">
      <formula>0</formula>
    </cfRule>
  </conditionalFormatting>
  <conditionalFormatting sqref="P19">
    <cfRule type="cellIs" dxfId="267" priority="297" stopIfTrue="1" operator="greaterThan">
      <formula>0</formula>
    </cfRule>
    <cfRule type="cellIs" dxfId="266" priority="298" stopIfTrue="1" operator="equal">
      <formula>0</formula>
    </cfRule>
  </conditionalFormatting>
  <conditionalFormatting sqref="Q19">
    <cfRule type="cellIs" dxfId="265" priority="295" stopIfTrue="1" operator="greaterThan">
      <formula>0</formula>
    </cfRule>
    <cfRule type="cellIs" dxfId="264" priority="296" stopIfTrue="1" operator="equal">
      <formula>0</formula>
    </cfRule>
  </conditionalFormatting>
  <conditionalFormatting sqref="R27">
    <cfRule type="cellIs" dxfId="263" priority="287" stopIfTrue="1" operator="greaterThan">
      <formula>0</formula>
    </cfRule>
    <cfRule type="cellIs" dxfId="262" priority="288" stopIfTrue="1" operator="equal">
      <formula>0</formula>
    </cfRule>
  </conditionalFormatting>
  <conditionalFormatting sqref="P27">
    <cfRule type="cellIs" dxfId="261" priority="291" stopIfTrue="1" operator="greaterThan">
      <formula>0</formula>
    </cfRule>
    <cfRule type="cellIs" dxfId="260" priority="292" stopIfTrue="1" operator="equal">
      <formula>0</formula>
    </cfRule>
  </conditionalFormatting>
  <conditionalFormatting sqref="Q27">
    <cfRule type="cellIs" dxfId="259" priority="289" stopIfTrue="1" operator="greaterThan">
      <formula>0</formula>
    </cfRule>
    <cfRule type="cellIs" dxfId="258" priority="290" stopIfTrue="1" operator="equal">
      <formula>0</formula>
    </cfRule>
  </conditionalFormatting>
  <conditionalFormatting sqref="P28">
    <cfRule type="cellIs" dxfId="257" priority="285" stopIfTrue="1" operator="greaterThan">
      <formula>0</formula>
    </cfRule>
    <cfRule type="cellIs" dxfId="256" priority="286" stopIfTrue="1" operator="equal">
      <formula>0</formula>
    </cfRule>
  </conditionalFormatting>
  <conditionalFormatting sqref="R31">
    <cfRule type="cellIs" dxfId="255" priority="279" stopIfTrue="1" operator="greaterThan">
      <formula>0</formula>
    </cfRule>
    <cfRule type="cellIs" dxfId="254" priority="280" stopIfTrue="1" operator="equal">
      <formula>0</formula>
    </cfRule>
  </conditionalFormatting>
  <conditionalFormatting sqref="P31">
    <cfRule type="cellIs" dxfId="253" priority="283" stopIfTrue="1" operator="greaterThan">
      <formula>0</formula>
    </cfRule>
    <cfRule type="cellIs" dxfId="252" priority="284" stopIfTrue="1" operator="equal">
      <formula>0</formula>
    </cfRule>
  </conditionalFormatting>
  <conditionalFormatting sqref="Q31">
    <cfRule type="cellIs" dxfId="251" priority="281" stopIfTrue="1" operator="greaterThan">
      <formula>0</formula>
    </cfRule>
    <cfRule type="cellIs" dxfId="250" priority="282" stopIfTrue="1" operator="equal">
      <formula>0</formula>
    </cfRule>
  </conditionalFormatting>
  <conditionalFormatting sqref="P32">
    <cfRule type="cellIs" dxfId="249" priority="277" stopIfTrue="1" operator="greaterThan">
      <formula>0</formula>
    </cfRule>
    <cfRule type="cellIs" dxfId="248" priority="278" stopIfTrue="1" operator="equal">
      <formula>0</formula>
    </cfRule>
  </conditionalFormatting>
  <conditionalFormatting sqref="R33">
    <cfRule type="cellIs" dxfId="247" priority="271" stopIfTrue="1" operator="greaterThan">
      <formula>0</formula>
    </cfRule>
    <cfRule type="cellIs" dxfId="246" priority="272" stopIfTrue="1" operator="equal">
      <formula>0</formula>
    </cfRule>
  </conditionalFormatting>
  <conditionalFormatting sqref="P33">
    <cfRule type="cellIs" dxfId="245" priority="275" stopIfTrue="1" operator="greaterThan">
      <formula>0</formula>
    </cfRule>
    <cfRule type="cellIs" dxfId="244" priority="276" stopIfTrue="1" operator="equal">
      <formula>0</formula>
    </cfRule>
  </conditionalFormatting>
  <conditionalFormatting sqref="Q33">
    <cfRule type="cellIs" dxfId="243" priority="273" stopIfTrue="1" operator="greaterThan">
      <formula>0</formula>
    </cfRule>
    <cfRule type="cellIs" dxfId="242" priority="274" stopIfTrue="1" operator="equal">
      <formula>0</formula>
    </cfRule>
  </conditionalFormatting>
  <conditionalFormatting sqref="P34">
    <cfRule type="cellIs" dxfId="241" priority="269" stopIfTrue="1" operator="greaterThan">
      <formula>0</formula>
    </cfRule>
    <cfRule type="cellIs" dxfId="240" priority="270" stopIfTrue="1" operator="equal">
      <formula>0</formula>
    </cfRule>
  </conditionalFormatting>
  <conditionalFormatting sqref="R35">
    <cfRule type="cellIs" dxfId="239" priority="263" stopIfTrue="1" operator="greaterThan">
      <formula>0</formula>
    </cfRule>
    <cfRule type="cellIs" dxfId="238" priority="264" stopIfTrue="1" operator="equal">
      <formula>0</formula>
    </cfRule>
  </conditionalFormatting>
  <conditionalFormatting sqref="P35">
    <cfRule type="cellIs" dxfId="237" priority="267" stopIfTrue="1" operator="greaterThan">
      <formula>0</formula>
    </cfRule>
    <cfRule type="cellIs" dxfId="236" priority="268" stopIfTrue="1" operator="equal">
      <formula>0</formula>
    </cfRule>
  </conditionalFormatting>
  <conditionalFormatting sqref="Q35">
    <cfRule type="cellIs" dxfId="235" priority="265" stopIfTrue="1" operator="greaterThan">
      <formula>0</formula>
    </cfRule>
    <cfRule type="cellIs" dxfId="234" priority="266" stopIfTrue="1" operator="equal">
      <formula>0</formula>
    </cfRule>
  </conditionalFormatting>
  <conditionalFormatting sqref="R37">
    <cfRule type="cellIs" dxfId="233" priority="257" stopIfTrue="1" operator="greaterThan">
      <formula>0</formula>
    </cfRule>
    <cfRule type="cellIs" dxfId="232" priority="258" stopIfTrue="1" operator="equal">
      <formula>0</formula>
    </cfRule>
  </conditionalFormatting>
  <conditionalFormatting sqref="P37">
    <cfRule type="cellIs" dxfId="231" priority="261" stopIfTrue="1" operator="greaterThan">
      <formula>0</formula>
    </cfRule>
    <cfRule type="cellIs" dxfId="230" priority="262" stopIfTrue="1" operator="equal">
      <formula>0</formula>
    </cfRule>
  </conditionalFormatting>
  <conditionalFormatting sqref="Q37">
    <cfRule type="cellIs" dxfId="229" priority="259" stopIfTrue="1" operator="greaterThan">
      <formula>0</formula>
    </cfRule>
    <cfRule type="cellIs" dxfId="228" priority="260" stopIfTrue="1" operator="equal">
      <formula>0</formula>
    </cfRule>
  </conditionalFormatting>
  <conditionalFormatting sqref="P38">
    <cfRule type="cellIs" dxfId="227" priority="255" stopIfTrue="1" operator="greaterThan">
      <formula>0</formula>
    </cfRule>
    <cfRule type="cellIs" dxfId="226" priority="256" stopIfTrue="1" operator="equal">
      <formula>0</formula>
    </cfRule>
  </conditionalFormatting>
  <conditionalFormatting sqref="R21">
    <cfRule type="cellIs" dxfId="225" priority="249" stopIfTrue="1" operator="greaterThan">
      <formula>0</formula>
    </cfRule>
    <cfRule type="cellIs" dxfId="224" priority="250" stopIfTrue="1" operator="equal">
      <formula>0</formula>
    </cfRule>
  </conditionalFormatting>
  <conditionalFormatting sqref="P21">
    <cfRule type="cellIs" dxfId="223" priority="253" stopIfTrue="1" operator="greaterThan">
      <formula>0</formula>
    </cfRule>
    <cfRule type="cellIs" dxfId="222" priority="254" stopIfTrue="1" operator="equal">
      <formula>0</formula>
    </cfRule>
  </conditionalFormatting>
  <conditionalFormatting sqref="Q21">
    <cfRule type="cellIs" dxfId="221" priority="251" stopIfTrue="1" operator="greaterThan">
      <formula>0</formula>
    </cfRule>
    <cfRule type="cellIs" dxfId="220" priority="252" stopIfTrue="1" operator="equal">
      <formula>0</formula>
    </cfRule>
  </conditionalFormatting>
  <conditionalFormatting sqref="R29">
    <cfRule type="cellIs" dxfId="219" priority="241" stopIfTrue="1" operator="greaterThan">
      <formula>0</formula>
    </cfRule>
    <cfRule type="cellIs" dxfId="218" priority="242" stopIfTrue="1" operator="equal">
      <formula>0</formula>
    </cfRule>
  </conditionalFormatting>
  <conditionalFormatting sqref="P29">
    <cfRule type="cellIs" dxfId="217" priority="245" stopIfTrue="1" operator="greaterThan">
      <formula>0</formula>
    </cfRule>
    <cfRule type="cellIs" dxfId="216" priority="246" stopIfTrue="1" operator="equal">
      <formula>0</formula>
    </cfRule>
  </conditionalFormatting>
  <conditionalFormatting sqref="Q29">
    <cfRule type="cellIs" dxfId="215" priority="243" stopIfTrue="1" operator="greaterThan">
      <formula>0</formula>
    </cfRule>
    <cfRule type="cellIs" dxfId="214" priority="244" stopIfTrue="1" operator="equal">
      <formula>0</formula>
    </cfRule>
  </conditionalFormatting>
  <conditionalFormatting sqref="P30">
    <cfRule type="cellIs" dxfId="213" priority="239" stopIfTrue="1" operator="greaterThan">
      <formula>0</formula>
    </cfRule>
    <cfRule type="cellIs" dxfId="212" priority="240" stopIfTrue="1" operator="equal">
      <formula>0</formula>
    </cfRule>
  </conditionalFormatting>
  <conditionalFormatting sqref="P36">
    <cfRule type="cellIs" dxfId="211" priority="235" stopIfTrue="1" operator="greaterThan">
      <formula>0</formula>
    </cfRule>
    <cfRule type="cellIs" dxfId="210" priority="236" stopIfTrue="1" operator="equal">
      <formula>0</formula>
    </cfRule>
  </conditionalFormatting>
  <conditionalFormatting sqref="U15">
    <cfRule type="cellIs" dxfId="209" priority="227" stopIfTrue="1" operator="greaterThan">
      <formula>0</formula>
    </cfRule>
    <cfRule type="cellIs" dxfId="208" priority="228" stopIfTrue="1" operator="equal">
      <formula>0</formula>
    </cfRule>
  </conditionalFormatting>
  <conditionalFormatting sqref="S15">
    <cfRule type="cellIs" dxfId="207" priority="231" stopIfTrue="1" operator="greaterThan">
      <formula>0</formula>
    </cfRule>
    <cfRule type="cellIs" dxfId="206" priority="232" stopIfTrue="1" operator="equal">
      <formula>0</formula>
    </cfRule>
  </conditionalFormatting>
  <conditionalFormatting sqref="T15">
    <cfRule type="cellIs" dxfId="205" priority="229" stopIfTrue="1" operator="greaterThan">
      <formula>0</formula>
    </cfRule>
    <cfRule type="cellIs" dxfId="204" priority="230" stopIfTrue="1" operator="equal">
      <formula>0</formula>
    </cfRule>
  </conditionalFormatting>
  <conditionalFormatting sqref="U17">
    <cfRule type="cellIs" dxfId="203" priority="219" stopIfTrue="1" operator="greaterThan">
      <formula>0</formula>
    </cfRule>
    <cfRule type="cellIs" dxfId="202" priority="220" stopIfTrue="1" operator="equal">
      <formula>0</formula>
    </cfRule>
  </conditionalFormatting>
  <conditionalFormatting sqref="S17">
    <cfRule type="cellIs" dxfId="201" priority="223" stopIfTrue="1" operator="greaterThan">
      <formula>0</formula>
    </cfRule>
    <cfRule type="cellIs" dxfId="200" priority="224" stopIfTrue="1" operator="equal">
      <formula>0</formula>
    </cfRule>
  </conditionalFormatting>
  <conditionalFormatting sqref="T17">
    <cfRule type="cellIs" dxfId="199" priority="221" stopIfTrue="1" operator="greaterThan">
      <formula>0</formula>
    </cfRule>
    <cfRule type="cellIs" dxfId="198" priority="222" stopIfTrue="1" operator="equal">
      <formula>0</formula>
    </cfRule>
  </conditionalFormatting>
  <conditionalFormatting sqref="U19">
    <cfRule type="cellIs" dxfId="197" priority="213" stopIfTrue="1" operator="greaterThan">
      <formula>0</formula>
    </cfRule>
    <cfRule type="cellIs" dxfId="196" priority="214" stopIfTrue="1" operator="equal">
      <formula>0</formula>
    </cfRule>
  </conditionalFormatting>
  <conditionalFormatting sqref="S19">
    <cfRule type="cellIs" dxfId="195" priority="217" stopIfTrue="1" operator="greaterThan">
      <formula>0</formula>
    </cfRule>
    <cfRule type="cellIs" dxfId="194" priority="218" stopIfTrue="1" operator="equal">
      <formula>0</formula>
    </cfRule>
  </conditionalFormatting>
  <conditionalFormatting sqref="T19">
    <cfRule type="cellIs" dxfId="193" priority="215" stopIfTrue="1" operator="greaterThan">
      <formula>0</formula>
    </cfRule>
    <cfRule type="cellIs" dxfId="192" priority="216" stopIfTrue="1" operator="equal">
      <formula>0</formula>
    </cfRule>
  </conditionalFormatting>
  <conditionalFormatting sqref="U27">
    <cfRule type="cellIs" dxfId="191" priority="207" stopIfTrue="1" operator="greaterThan">
      <formula>0</formula>
    </cfRule>
    <cfRule type="cellIs" dxfId="190" priority="208" stopIfTrue="1" operator="equal">
      <formula>0</formula>
    </cfRule>
  </conditionalFormatting>
  <conditionalFormatting sqref="S27">
    <cfRule type="cellIs" dxfId="189" priority="211" stopIfTrue="1" operator="greaterThan">
      <formula>0</formula>
    </cfRule>
    <cfRule type="cellIs" dxfId="188" priority="212" stopIfTrue="1" operator="equal">
      <formula>0</formula>
    </cfRule>
  </conditionalFormatting>
  <conditionalFormatting sqref="T27">
    <cfRule type="cellIs" dxfId="187" priority="209" stopIfTrue="1" operator="greaterThan">
      <formula>0</formula>
    </cfRule>
    <cfRule type="cellIs" dxfId="186" priority="210" stopIfTrue="1" operator="equal">
      <formula>0</formula>
    </cfRule>
  </conditionalFormatting>
  <conditionalFormatting sqref="S28">
    <cfRule type="cellIs" dxfId="185" priority="205" stopIfTrue="1" operator="greaterThan">
      <formula>0</formula>
    </cfRule>
    <cfRule type="cellIs" dxfId="184" priority="206" stopIfTrue="1" operator="equal">
      <formula>0</formula>
    </cfRule>
  </conditionalFormatting>
  <conditionalFormatting sqref="U31">
    <cfRule type="cellIs" dxfId="183" priority="199" stopIfTrue="1" operator="greaterThan">
      <formula>0</formula>
    </cfRule>
    <cfRule type="cellIs" dxfId="182" priority="200" stopIfTrue="1" operator="equal">
      <formula>0</formula>
    </cfRule>
  </conditionalFormatting>
  <conditionalFormatting sqref="S31">
    <cfRule type="cellIs" dxfId="181" priority="203" stopIfTrue="1" operator="greaterThan">
      <formula>0</formula>
    </cfRule>
    <cfRule type="cellIs" dxfId="180" priority="204" stopIfTrue="1" operator="equal">
      <formula>0</formula>
    </cfRule>
  </conditionalFormatting>
  <conditionalFormatting sqref="T31">
    <cfRule type="cellIs" dxfId="179" priority="201" stopIfTrue="1" operator="greaterThan">
      <formula>0</formula>
    </cfRule>
    <cfRule type="cellIs" dxfId="178" priority="202" stopIfTrue="1" operator="equal">
      <formula>0</formula>
    </cfRule>
  </conditionalFormatting>
  <conditionalFormatting sqref="S32">
    <cfRule type="cellIs" dxfId="177" priority="197" stopIfTrue="1" operator="greaterThan">
      <formula>0</formula>
    </cfRule>
    <cfRule type="cellIs" dxfId="176" priority="198" stopIfTrue="1" operator="equal">
      <formula>0</formula>
    </cfRule>
  </conditionalFormatting>
  <conditionalFormatting sqref="U33">
    <cfRule type="cellIs" dxfId="175" priority="191" stopIfTrue="1" operator="greaterThan">
      <formula>0</formula>
    </cfRule>
    <cfRule type="cellIs" dxfId="174" priority="192" stopIfTrue="1" operator="equal">
      <formula>0</formula>
    </cfRule>
  </conditionalFormatting>
  <conditionalFormatting sqref="S33">
    <cfRule type="cellIs" dxfId="173" priority="195" stopIfTrue="1" operator="greaterThan">
      <formula>0</formula>
    </cfRule>
    <cfRule type="cellIs" dxfId="172" priority="196" stopIfTrue="1" operator="equal">
      <formula>0</formula>
    </cfRule>
  </conditionalFormatting>
  <conditionalFormatting sqref="T33">
    <cfRule type="cellIs" dxfId="171" priority="193" stopIfTrue="1" operator="greaterThan">
      <formula>0</formula>
    </cfRule>
    <cfRule type="cellIs" dxfId="170" priority="194" stopIfTrue="1" operator="equal">
      <formula>0</formula>
    </cfRule>
  </conditionalFormatting>
  <conditionalFormatting sqref="S34">
    <cfRule type="cellIs" dxfId="169" priority="189" stopIfTrue="1" operator="greaterThan">
      <formula>0</formula>
    </cfRule>
    <cfRule type="cellIs" dxfId="168" priority="190" stopIfTrue="1" operator="equal">
      <formula>0</formula>
    </cfRule>
  </conditionalFormatting>
  <conditionalFormatting sqref="U35">
    <cfRule type="cellIs" dxfId="167" priority="183" stopIfTrue="1" operator="greaterThan">
      <formula>0</formula>
    </cfRule>
    <cfRule type="cellIs" dxfId="166" priority="184" stopIfTrue="1" operator="equal">
      <formula>0</formula>
    </cfRule>
  </conditionalFormatting>
  <conditionalFormatting sqref="S35">
    <cfRule type="cellIs" dxfId="165" priority="187" stopIfTrue="1" operator="greaterThan">
      <formula>0</formula>
    </cfRule>
    <cfRule type="cellIs" dxfId="164" priority="188" stopIfTrue="1" operator="equal">
      <formula>0</formula>
    </cfRule>
  </conditionalFormatting>
  <conditionalFormatting sqref="T35">
    <cfRule type="cellIs" dxfId="163" priority="185" stopIfTrue="1" operator="greaterThan">
      <formula>0</formula>
    </cfRule>
    <cfRule type="cellIs" dxfId="162" priority="186" stopIfTrue="1" operator="equal">
      <formula>0</formula>
    </cfRule>
  </conditionalFormatting>
  <conditionalFormatting sqref="U37">
    <cfRule type="cellIs" dxfId="161" priority="177" stopIfTrue="1" operator="greaterThan">
      <formula>0</formula>
    </cfRule>
    <cfRule type="cellIs" dxfId="160" priority="178" stopIfTrue="1" operator="equal">
      <formula>0</formula>
    </cfRule>
  </conditionalFormatting>
  <conditionalFormatting sqref="S37">
    <cfRule type="cellIs" dxfId="159" priority="181" stopIfTrue="1" operator="greaterThan">
      <formula>0</formula>
    </cfRule>
    <cfRule type="cellIs" dxfId="158" priority="182" stopIfTrue="1" operator="equal">
      <formula>0</formula>
    </cfRule>
  </conditionalFormatting>
  <conditionalFormatting sqref="T37">
    <cfRule type="cellIs" dxfId="157" priority="179" stopIfTrue="1" operator="greaterThan">
      <formula>0</formula>
    </cfRule>
    <cfRule type="cellIs" dxfId="156" priority="180" stopIfTrue="1" operator="equal">
      <formula>0</formula>
    </cfRule>
  </conditionalFormatting>
  <conditionalFormatting sqref="S38">
    <cfRule type="cellIs" dxfId="155" priority="175" stopIfTrue="1" operator="greaterThan">
      <formula>0</formula>
    </cfRule>
    <cfRule type="cellIs" dxfId="154" priority="176" stopIfTrue="1" operator="equal">
      <formula>0</formula>
    </cfRule>
  </conditionalFormatting>
  <conditionalFormatting sqref="U21">
    <cfRule type="cellIs" dxfId="153" priority="169" stopIfTrue="1" operator="greaterThan">
      <formula>0</formula>
    </cfRule>
    <cfRule type="cellIs" dxfId="152" priority="170" stopIfTrue="1" operator="equal">
      <formula>0</formula>
    </cfRule>
  </conditionalFormatting>
  <conditionalFormatting sqref="S21">
    <cfRule type="cellIs" dxfId="151" priority="173" stopIfTrue="1" operator="greaterThan">
      <formula>0</formula>
    </cfRule>
    <cfRule type="cellIs" dxfId="150" priority="174" stopIfTrue="1" operator="equal">
      <formula>0</formula>
    </cfRule>
  </conditionalFormatting>
  <conditionalFormatting sqref="T21">
    <cfRule type="cellIs" dxfId="149" priority="171" stopIfTrue="1" operator="greaterThan">
      <formula>0</formula>
    </cfRule>
    <cfRule type="cellIs" dxfId="148" priority="172" stopIfTrue="1" operator="equal">
      <formula>0</formula>
    </cfRule>
  </conditionalFormatting>
  <conditionalFormatting sqref="U29">
    <cfRule type="cellIs" dxfId="147" priority="161" stopIfTrue="1" operator="greaterThan">
      <formula>0</formula>
    </cfRule>
    <cfRule type="cellIs" dxfId="146" priority="162" stopIfTrue="1" operator="equal">
      <formula>0</formula>
    </cfRule>
  </conditionalFormatting>
  <conditionalFormatting sqref="S29">
    <cfRule type="cellIs" dxfId="145" priority="165" stopIfTrue="1" operator="greaterThan">
      <formula>0</formula>
    </cfRule>
    <cfRule type="cellIs" dxfId="144" priority="166" stopIfTrue="1" operator="equal">
      <formula>0</formula>
    </cfRule>
  </conditionalFormatting>
  <conditionalFormatting sqref="T29">
    <cfRule type="cellIs" dxfId="143" priority="163" stopIfTrue="1" operator="greaterThan">
      <formula>0</formula>
    </cfRule>
    <cfRule type="cellIs" dxfId="142" priority="164" stopIfTrue="1" operator="equal">
      <formula>0</formula>
    </cfRule>
  </conditionalFormatting>
  <conditionalFormatting sqref="S30">
    <cfRule type="cellIs" dxfId="141" priority="159" stopIfTrue="1" operator="greaterThan">
      <formula>0</formula>
    </cfRule>
    <cfRule type="cellIs" dxfId="140" priority="160" stopIfTrue="1" operator="equal">
      <formula>0</formula>
    </cfRule>
  </conditionalFormatting>
  <conditionalFormatting sqref="S36">
    <cfRule type="cellIs" dxfId="139" priority="155" stopIfTrue="1" operator="greaterThan">
      <formula>0</formula>
    </cfRule>
    <cfRule type="cellIs" dxfId="138" priority="156" stopIfTrue="1" operator="equal">
      <formula>0</formula>
    </cfRule>
  </conditionalFormatting>
  <conditionalFormatting sqref="U39">
    <cfRule type="cellIs" dxfId="137" priority="147" stopIfTrue="1" operator="greaterThan">
      <formula>0</formula>
    </cfRule>
    <cfRule type="cellIs" dxfId="136" priority="148" stopIfTrue="1" operator="equal">
      <formula>0</formula>
    </cfRule>
  </conditionalFormatting>
  <conditionalFormatting sqref="S39">
    <cfRule type="cellIs" dxfId="135" priority="151" stopIfTrue="1" operator="greaterThan">
      <formula>0</formula>
    </cfRule>
    <cfRule type="cellIs" dxfId="134" priority="152" stopIfTrue="1" operator="equal">
      <formula>0</formula>
    </cfRule>
  </conditionalFormatting>
  <conditionalFormatting sqref="T39">
    <cfRule type="cellIs" dxfId="133" priority="149" stopIfTrue="1" operator="greaterThan">
      <formula>0</formula>
    </cfRule>
    <cfRule type="cellIs" dxfId="132" priority="150" stopIfTrue="1" operator="equal">
      <formula>0</formula>
    </cfRule>
  </conditionalFormatting>
  <conditionalFormatting sqref="S40">
    <cfRule type="cellIs" dxfId="131" priority="145" stopIfTrue="1" operator="greaterThan">
      <formula>0</formula>
    </cfRule>
    <cfRule type="cellIs" dxfId="130" priority="146" stopIfTrue="1" operator="equal">
      <formula>0</formula>
    </cfRule>
  </conditionalFormatting>
  <conditionalFormatting sqref="X15">
    <cfRule type="cellIs" dxfId="129" priority="139" stopIfTrue="1" operator="greaterThan">
      <formula>0</formula>
    </cfRule>
    <cfRule type="cellIs" dxfId="128" priority="140" stopIfTrue="1" operator="equal">
      <formula>0</formula>
    </cfRule>
  </conditionalFormatting>
  <conditionalFormatting sqref="V15">
    <cfRule type="cellIs" dxfId="127" priority="143" stopIfTrue="1" operator="greaterThan">
      <formula>0</formula>
    </cfRule>
    <cfRule type="cellIs" dxfId="126" priority="144" stopIfTrue="1" operator="equal">
      <formula>0</formula>
    </cfRule>
  </conditionalFormatting>
  <conditionalFormatting sqref="W15">
    <cfRule type="cellIs" dxfId="125" priority="141" stopIfTrue="1" operator="greaterThan">
      <formula>0</formula>
    </cfRule>
    <cfRule type="cellIs" dxfId="124" priority="142" stopIfTrue="1" operator="equal">
      <formula>0</formula>
    </cfRule>
  </conditionalFormatting>
  <conditionalFormatting sqref="X17">
    <cfRule type="cellIs" dxfId="123" priority="131" stopIfTrue="1" operator="greaterThan">
      <formula>0</formula>
    </cfRule>
    <cfRule type="cellIs" dxfId="122" priority="132" stopIfTrue="1" operator="equal">
      <formula>0</formula>
    </cfRule>
  </conditionalFormatting>
  <conditionalFormatting sqref="V17">
    <cfRule type="cellIs" dxfId="121" priority="135" stopIfTrue="1" operator="greaterThan">
      <formula>0</formula>
    </cfRule>
    <cfRule type="cellIs" dxfId="120" priority="136" stopIfTrue="1" operator="equal">
      <formula>0</formula>
    </cfRule>
  </conditionalFormatting>
  <conditionalFormatting sqref="W17">
    <cfRule type="cellIs" dxfId="119" priority="133" stopIfTrue="1" operator="greaterThan">
      <formula>0</formula>
    </cfRule>
    <cfRule type="cellIs" dxfId="118" priority="134" stopIfTrue="1" operator="equal">
      <formula>0</formula>
    </cfRule>
  </conditionalFormatting>
  <conditionalFormatting sqref="X19">
    <cfRule type="cellIs" dxfId="117" priority="125" stopIfTrue="1" operator="greaterThan">
      <formula>0</formula>
    </cfRule>
    <cfRule type="cellIs" dxfId="116" priority="126" stopIfTrue="1" operator="equal">
      <formula>0</formula>
    </cfRule>
  </conditionalFormatting>
  <conditionalFormatting sqref="V19">
    <cfRule type="cellIs" dxfId="115" priority="129" stopIfTrue="1" operator="greaterThan">
      <formula>0</formula>
    </cfRule>
    <cfRule type="cellIs" dxfId="114" priority="130" stopIfTrue="1" operator="equal">
      <formula>0</formula>
    </cfRule>
  </conditionalFormatting>
  <conditionalFormatting sqref="W19">
    <cfRule type="cellIs" dxfId="113" priority="127" stopIfTrue="1" operator="greaterThan">
      <formula>0</formula>
    </cfRule>
    <cfRule type="cellIs" dxfId="112" priority="128" stopIfTrue="1" operator="equal">
      <formula>0</formula>
    </cfRule>
  </conditionalFormatting>
  <conditionalFormatting sqref="X27">
    <cfRule type="cellIs" dxfId="111" priority="119" stopIfTrue="1" operator="greaterThan">
      <formula>0</formula>
    </cfRule>
    <cfRule type="cellIs" dxfId="110" priority="120" stopIfTrue="1" operator="equal">
      <formula>0</formula>
    </cfRule>
  </conditionalFormatting>
  <conditionalFormatting sqref="V27">
    <cfRule type="cellIs" dxfId="109" priority="123" stopIfTrue="1" operator="greaterThan">
      <formula>0</formula>
    </cfRule>
    <cfRule type="cellIs" dxfId="108" priority="124" stopIfTrue="1" operator="equal">
      <formula>0</formula>
    </cfRule>
  </conditionalFormatting>
  <conditionalFormatting sqref="W27">
    <cfRule type="cellIs" dxfId="107" priority="121" stopIfTrue="1" operator="greaterThan">
      <formula>0</formula>
    </cfRule>
    <cfRule type="cellIs" dxfId="106" priority="122" stopIfTrue="1" operator="equal">
      <formula>0</formula>
    </cfRule>
  </conditionalFormatting>
  <conditionalFormatting sqref="V28">
    <cfRule type="cellIs" dxfId="105" priority="117" stopIfTrue="1" operator="greaterThan">
      <formula>0</formula>
    </cfRule>
    <cfRule type="cellIs" dxfId="104" priority="118" stopIfTrue="1" operator="equal">
      <formula>0</formula>
    </cfRule>
  </conditionalFormatting>
  <conditionalFormatting sqref="X31">
    <cfRule type="cellIs" dxfId="103" priority="111" stopIfTrue="1" operator="greaterThan">
      <formula>0</formula>
    </cfRule>
    <cfRule type="cellIs" dxfId="102" priority="112" stopIfTrue="1" operator="equal">
      <formula>0</formula>
    </cfRule>
  </conditionalFormatting>
  <conditionalFormatting sqref="V31">
    <cfRule type="cellIs" dxfId="101" priority="115" stopIfTrue="1" operator="greaterThan">
      <formula>0</formula>
    </cfRule>
    <cfRule type="cellIs" dxfId="100" priority="116" stopIfTrue="1" operator="equal">
      <formula>0</formula>
    </cfRule>
  </conditionalFormatting>
  <conditionalFormatting sqref="W31">
    <cfRule type="cellIs" dxfId="99" priority="113" stopIfTrue="1" operator="greaterThan">
      <formula>0</formula>
    </cfRule>
    <cfRule type="cellIs" dxfId="98" priority="114" stopIfTrue="1" operator="equal">
      <formula>0</formula>
    </cfRule>
  </conditionalFormatting>
  <conditionalFormatting sqref="V32">
    <cfRule type="cellIs" dxfId="97" priority="109" stopIfTrue="1" operator="greaterThan">
      <formula>0</formula>
    </cfRule>
    <cfRule type="cellIs" dxfId="96" priority="110" stopIfTrue="1" operator="equal">
      <formula>0</formula>
    </cfRule>
  </conditionalFormatting>
  <conditionalFormatting sqref="X33">
    <cfRule type="cellIs" dxfId="95" priority="103" stopIfTrue="1" operator="greaterThan">
      <formula>0</formula>
    </cfRule>
    <cfRule type="cellIs" dxfId="94" priority="104" stopIfTrue="1" operator="equal">
      <formula>0</formula>
    </cfRule>
  </conditionalFormatting>
  <conditionalFormatting sqref="V33">
    <cfRule type="cellIs" dxfId="93" priority="107" stopIfTrue="1" operator="greaterThan">
      <formula>0</formula>
    </cfRule>
    <cfRule type="cellIs" dxfId="92" priority="108" stopIfTrue="1" operator="equal">
      <formula>0</formula>
    </cfRule>
  </conditionalFormatting>
  <conditionalFormatting sqref="W33">
    <cfRule type="cellIs" dxfId="91" priority="105" stopIfTrue="1" operator="greaterThan">
      <formula>0</formula>
    </cfRule>
    <cfRule type="cellIs" dxfId="90" priority="106" stopIfTrue="1" operator="equal">
      <formula>0</formula>
    </cfRule>
  </conditionalFormatting>
  <conditionalFormatting sqref="V34">
    <cfRule type="cellIs" dxfId="89" priority="101" stopIfTrue="1" operator="greaterThan">
      <formula>0</formula>
    </cfRule>
    <cfRule type="cellIs" dxfId="88" priority="102" stopIfTrue="1" operator="equal">
      <formula>0</formula>
    </cfRule>
  </conditionalFormatting>
  <conditionalFormatting sqref="X35">
    <cfRule type="cellIs" dxfId="87" priority="95" stopIfTrue="1" operator="greaterThan">
      <formula>0</formula>
    </cfRule>
    <cfRule type="cellIs" dxfId="86" priority="96" stopIfTrue="1" operator="equal">
      <formula>0</formula>
    </cfRule>
  </conditionalFormatting>
  <conditionalFormatting sqref="V35">
    <cfRule type="cellIs" dxfId="85" priority="99" stopIfTrue="1" operator="greaterThan">
      <formula>0</formula>
    </cfRule>
    <cfRule type="cellIs" dxfId="84" priority="100" stopIfTrue="1" operator="equal">
      <formula>0</formula>
    </cfRule>
  </conditionalFormatting>
  <conditionalFormatting sqref="W35">
    <cfRule type="cellIs" dxfId="83" priority="97" stopIfTrue="1" operator="greaterThan">
      <formula>0</formula>
    </cfRule>
    <cfRule type="cellIs" dxfId="82" priority="98" stopIfTrue="1" operator="equal">
      <formula>0</formula>
    </cfRule>
  </conditionalFormatting>
  <conditionalFormatting sqref="X37">
    <cfRule type="cellIs" dxfId="81" priority="89" stopIfTrue="1" operator="greaterThan">
      <formula>0</formula>
    </cfRule>
    <cfRule type="cellIs" dxfId="80" priority="90" stopIfTrue="1" operator="equal">
      <formula>0</formula>
    </cfRule>
  </conditionalFormatting>
  <conditionalFormatting sqref="V37">
    <cfRule type="cellIs" dxfId="79" priority="93" stopIfTrue="1" operator="greaterThan">
      <formula>0</formula>
    </cfRule>
    <cfRule type="cellIs" dxfId="78" priority="94" stopIfTrue="1" operator="equal">
      <formula>0</formula>
    </cfRule>
  </conditionalFormatting>
  <conditionalFormatting sqref="W37">
    <cfRule type="cellIs" dxfId="77" priority="91" stopIfTrue="1" operator="greaterThan">
      <formula>0</formula>
    </cfRule>
    <cfRule type="cellIs" dxfId="76" priority="92" stopIfTrue="1" operator="equal">
      <formula>0</formula>
    </cfRule>
  </conditionalFormatting>
  <conditionalFormatting sqref="V38">
    <cfRule type="cellIs" dxfId="75" priority="87" stopIfTrue="1" operator="greaterThan">
      <formula>0</formula>
    </cfRule>
    <cfRule type="cellIs" dxfId="74" priority="88" stopIfTrue="1" operator="equal">
      <formula>0</formula>
    </cfRule>
  </conditionalFormatting>
  <conditionalFormatting sqref="X23">
    <cfRule type="cellIs" dxfId="73" priority="81" stopIfTrue="1" operator="greaterThan">
      <formula>0</formula>
    </cfRule>
    <cfRule type="cellIs" dxfId="72" priority="82" stopIfTrue="1" operator="equal">
      <formula>0</formula>
    </cfRule>
  </conditionalFormatting>
  <conditionalFormatting sqref="V23">
    <cfRule type="cellIs" dxfId="71" priority="85" stopIfTrue="1" operator="greaterThan">
      <formula>0</formula>
    </cfRule>
    <cfRule type="cellIs" dxfId="70" priority="86" stopIfTrue="1" operator="equal">
      <formula>0</formula>
    </cfRule>
  </conditionalFormatting>
  <conditionalFormatting sqref="W23">
    <cfRule type="cellIs" dxfId="69" priority="83" stopIfTrue="1" operator="greaterThan">
      <formula>0</formula>
    </cfRule>
    <cfRule type="cellIs" dxfId="68" priority="84" stopIfTrue="1" operator="equal">
      <formula>0</formula>
    </cfRule>
  </conditionalFormatting>
  <conditionalFormatting sqref="X21">
    <cfRule type="cellIs" dxfId="67" priority="73" stopIfTrue="1" operator="greaterThan">
      <formula>0</formula>
    </cfRule>
    <cfRule type="cellIs" dxfId="66" priority="74" stopIfTrue="1" operator="equal">
      <formula>0</formula>
    </cfRule>
  </conditionalFormatting>
  <conditionalFormatting sqref="V21">
    <cfRule type="cellIs" dxfId="65" priority="77" stopIfTrue="1" operator="greaterThan">
      <formula>0</formula>
    </cfRule>
    <cfRule type="cellIs" dxfId="64" priority="78" stopIfTrue="1" operator="equal">
      <formula>0</formula>
    </cfRule>
  </conditionalFormatting>
  <conditionalFormatting sqref="W21">
    <cfRule type="cellIs" dxfId="63" priority="75" stopIfTrue="1" operator="greaterThan">
      <formula>0</formula>
    </cfRule>
    <cfRule type="cellIs" dxfId="62" priority="76" stopIfTrue="1" operator="equal">
      <formula>0</formula>
    </cfRule>
  </conditionalFormatting>
  <conditionalFormatting sqref="X29">
    <cfRule type="cellIs" dxfId="61" priority="65" stopIfTrue="1" operator="greaterThan">
      <formula>0</formula>
    </cfRule>
    <cfRule type="cellIs" dxfId="60" priority="66" stopIfTrue="1" operator="equal">
      <formula>0</formula>
    </cfRule>
  </conditionalFormatting>
  <conditionalFormatting sqref="V29">
    <cfRule type="cellIs" dxfId="59" priority="69" stopIfTrue="1" operator="greaterThan">
      <formula>0</formula>
    </cfRule>
    <cfRule type="cellIs" dxfId="58" priority="70" stopIfTrue="1" operator="equal">
      <formula>0</formula>
    </cfRule>
  </conditionalFormatting>
  <conditionalFormatting sqref="W29">
    <cfRule type="cellIs" dxfId="57" priority="67" stopIfTrue="1" operator="greaterThan">
      <formula>0</formula>
    </cfRule>
    <cfRule type="cellIs" dxfId="56" priority="68" stopIfTrue="1" operator="equal">
      <formula>0</formula>
    </cfRule>
  </conditionalFormatting>
  <conditionalFormatting sqref="V30">
    <cfRule type="cellIs" dxfId="55" priority="63" stopIfTrue="1" operator="greaterThan">
      <formula>0</formula>
    </cfRule>
    <cfRule type="cellIs" dxfId="54" priority="64" stopIfTrue="1" operator="equal">
      <formula>0</formula>
    </cfRule>
  </conditionalFormatting>
  <conditionalFormatting sqref="V36">
    <cfRule type="cellIs" dxfId="53" priority="59" stopIfTrue="1" operator="greaterThan">
      <formula>0</formula>
    </cfRule>
    <cfRule type="cellIs" dxfId="52" priority="60" stopIfTrue="1" operator="equal">
      <formula>0</formula>
    </cfRule>
  </conditionalFormatting>
  <conditionalFormatting sqref="X39">
    <cfRule type="cellIs" dxfId="51" priority="51" stopIfTrue="1" operator="greaterThan">
      <formula>0</formula>
    </cfRule>
    <cfRule type="cellIs" dxfId="50" priority="52" stopIfTrue="1" operator="equal">
      <formula>0</formula>
    </cfRule>
  </conditionalFormatting>
  <conditionalFormatting sqref="V39">
    <cfRule type="cellIs" dxfId="49" priority="55" stopIfTrue="1" operator="greaterThan">
      <formula>0</formula>
    </cfRule>
    <cfRule type="cellIs" dxfId="48" priority="56" stopIfTrue="1" operator="equal">
      <formula>0</formula>
    </cfRule>
  </conditionalFormatting>
  <conditionalFormatting sqref="W39">
    <cfRule type="cellIs" dxfId="47" priority="53" stopIfTrue="1" operator="greaterThan">
      <formula>0</formula>
    </cfRule>
    <cfRule type="cellIs" dxfId="46" priority="54" stopIfTrue="1" operator="equal">
      <formula>0</formula>
    </cfRule>
  </conditionalFormatting>
  <conditionalFormatting sqref="V40">
    <cfRule type="cellIs" dxfId="45" priority="49" stopIfTrue="1" operator="greaterThan">
      <formula>0</formula>
    </cfRule>
    <cfRule type="cellIs" dxfId="44" priority="50" stopIfTrue="1" operator="equal">
      <formula>0</formula>
    </cfRule>
  </conditionalFormatting>
  <conditionalFormatting sqref="R39">
    <cfRule type="cellIs" dxfId="43" priority="43" stopIfTrue="1" operator="greaterThan">
      <formula>0</formula>
    </cfRule>
    <cfRule type="cellIs" dxfId="42" priority="44" stopIfTrue="1" operator="equal">
      <formula>0</formula>
    </cfRule>
  </conditionalFormatting>
  <conditionalFormatting sqref="P39">
    <cfRule type="cellIs" dxfId="41" priority="47" stopIfTrue="1" operator="greaterThan">
      <formula>0</formula>
    </cfRule>
    <cfRule type="cellIs" dxfId="40" priority="48" stopIfTrue="1" operator="equal">
      <formula>0</formula>
    </cfRule>
  </conditionalFormatting>
  <conditionalFormatting sqref="Q39">
    <cfRule type="cellIs" dxfId="39" priority="45" stopIfTrue="1" operator="greaterThan">
      <formula>0</formula>
    </cfRule>
    <cfRule type="cellIs" dxfId="38" priority="46" stopIfTrue="1" operator="equal">
      <formula>0</formula>
    </cfRule>
  </conditionalFormatting>
  <conditionalFormatting sqref="P40">
    <cfRule type="cellIs" dxfId="37" priority="41" stopIfTrue="1" operator="greaterThan">
      <formula>0</formula>
    </cfRule>
    <cfRule type="cellIs" dxfId="36" priority="42" stopIfTrue="1" operator="equal">
      <formula>0</formula>
    </cfRule>
  </conditionalFormatting>
  <conditionalFormatting sqref="R25">
    <cfRule type="cellIs" dxfId="35" priority="35" stopIfTrue="1" operator="greaterThan">
      <formula>0</formula>
    </cfRule>
    <cfRule type="cellIs" dxfId="34" priority="36" stopIfTrue="1" operator="equal">
      <formula>0</formula>
    </cfRule>
  </conditionalFormatting>
  <conditionalFormatting sqref="P25">
    <cfRule type="cellIs" dxfId="33" priority="39" stopIfTrue="1" operator="greaterThan">
      <formula>0</formula>
    </cfRule>
    <cfRule type="cellIs" dxfId="32" priority="40" stopIfTrue="1" operator="equal">
      <formula>0</formula>
    </cfRule>
  </conditionalFormatting>
  <conditionalFormatting sqref="Q25">
    <cfRule type="cellIs" dxfId="31" priority="37" stopIfTrue="1" operator="greaterThan">
      <formula>0</formula>
    </cfRule>
    <cfRule type="cellIs" dxfId="30" priority="38" stopIfTrue="1" operator="equal">
      <formula>0</formula>
    </cfRule>
  </conditionalFormatting>
  <conditionalFormatting sqref="P26">
    <cfRule type="cellIs" dxfId="29" priority="33" stopIfTrue="1" operator="greaterThan">
      <formula>0</formula>
    </cfRule>
    <cfRule type="cellIs" dxfId="28" priority="34" stopIfTrue="1" operator="equal">
      <formula>0</formula>
    </cfRule>
  </conditionalFormatting>
  <conditionalFormatting sqref="R23">
    <cfRule type="cellIs" dxfId="27" priority="27" stopIfTrue="1" operator="greaterThan">
      <formula>0</formula>
    </cfRule>
    <cfRule type="cellIs" dxfId="26" priority="28" stopIfTrue="1" operator="equal">
      <formula>0</formula>
    </cfRule>
  </conditionalFormatting>
  <conditionalFormatting sqref="P23">
    <cfRule type="cellIs" dxfId="25" priority="31" stopIfTrue="1" operator="greaterThan">
      <formula>0</formula>
    </cfRule>
    <cfRule type="cellIs" dxfId="24" priority="32" stopIfTrue="1" operator="equal">
      <formula>0</formula>
    </cfRule>
  </conditionalFormatting>
  <conditionalFormatting sqref="Q23">
    <cfRule type="cellIs" dxfId="23" priority="29" stopIfTrue="1" operator="greaterThan">
      <formula>0</formula>
    </cfRule>
    <cfRule type="cellIs" dxfId="22" priority="30" stopIfTrue="1" operator="equal">
      <formula>0</formula>
    </cfRule>
  </conditionalFormatting>
  <conditionalFormatting sqref="U25">
    <cfRule type="cellIs" dxfId="21" priority="19" stopIfTrue="1" operator="greaterThan">
      <formula>0</formula>
    </cfRule>
    <cfRule type="cellIs" dxfId="20" priority="20" stopIfTrue="1" operator="equal">
      <formula>0</formula>
    </cfRule>
  </conditionalFormatting>
  <conditionalFormatting sqref="S25">
    <cfRule type="cellIs" dxfId="19" priority="23" stopIfTrue="1" operator="greaterThan">
      <formula>0</formula>
    </cfRule>
    <cfRule type="cellIs" dxfId="18" priority="24" stopIfTrue="1" operator="equal">
      <formula>0</formula>
    </cfRule>
  </conditionalFormatting>
  <conditionalFormatting sqref="T25">
    <cfRule type="cellIs" dxfId="17" priority="21" stopIfTrue="1" operator="greaterThan">
      <formula>0</formula>
    </cfRule>
    <cfRule type="cellIs" dxfId="16" priority="22" stopIfTrue="1" operator="equal">
      <formula>0</formula>
    </cfRule>
  </conditionalFormatting>
  <conditionalFormatting sqref="S26">
    <cfRule type="cellIs" dxfId="15" priority="17" stopIfTrue="1" operator="greaterThan">
      <formula>0</formula>
    </cfRule>
    <cfRule type="cellIs" dxfId="14" priority="18" stopIfTrue="1" operator="equal">
      <formula>0</formula>
    </cfRule>
  </conditionalFormatting>
  <conditionalFormatting sqref="U23">
    <cfRule type="cellIs" dxfId="13" priority="11" stopIfTrue="1" operator="greaterThan">
      <formula>0</formula>
    </cfRule>
    <cfRule type="cellIs" dxfId="12" priority="12" stopIfTrue="1" operator="equal">
      <formula>0</formula>
    </cfRule>
  </conditionalFormatting>
  <conditionalFormatting sqref="S23">
    <cfRule type="cellIs" dxfId="11" priority="15" stopIfTrue="1" operator="greaterThan">
      <formula>0</formula>
    </cfRule>
    <cfRule type="cellIs" dxfId="10" priority="16" stopIfTrue="1" operator="equal">
      <formula>0</formula>
    </cfRule>
  </conditionalFormatting>
  <conditionalFormatting sqref="T23">
    <cfRule type="cellIs" dxfId="9" priority="13" stopIfTrue="1" operator="greaterThan">
      <formula>0</formula>
    </cfRule>
    <cfRule type="cellIs" dxfId="8" priority="14" stopIfTrue="1" operator="equal">
      <formula>0</formula>
    </cfRule>
  </conditionalFormatting>
  <conditionalFormatting sqref="X25">
    <cfRule type="cellIs" dxfId="7" priority="3" stopIfTrue="1" operator="greaterThan">
      <formula>0</formula>
    </cfRule>
    <cfRule type="cellIs" dxfId="6" priority="4" stopIfTrue="1" operator="equal">
      <formula>0</formula>
    </cfRule>
  </conditionalFormatting>
  <conditionalFormatting sqref="V25">
    <cfRule type="cellIs" dxfId="5" priority="7" stopIfTrue="1" operator="greaterThan">
      <formula>0</formula>
    </cfRule>
    <cfRule type="cellIs" dxfId="4" priority="8" stopIfTrue="1" operator="equal">
      <formula>0</formula>
    </cfRule>
  </conditionalFormatting>
  <conditionalFormatting sqref="W25">
    <cfRule type="cellIs" dxfId="3" priority="5" stopIfTrue="1" operator="greaterThan">
      <formula>0</formula>
    </cfRule>
    <cfRule type="cellIs" dxfId="2" priority="6" stopIfTrue="1" operator="equal">
      <formula>0</formula>
    </cfRule>
  </conditionalFormatting>
  <conditionalFormatting sqref="V26">
    <cfRule type="cellIs" dxfId="1" priority="1" stopIfTrue="1" operator="greaterThan">
      <formula>0</formula>
    </cfRule>
    <cfRule type="cellIs" dxfId="0" priority="2" stopIfTrue="1" operator="equal">
      <formula>0</formula>
    </cfRule>
  </conditionalFormatting>
  <printOptions horizontalCentered="1"/>
  <pageMargins left="0.19685039370078741" right="0.19685039370078741" top="0.98425196850393704" bottom="0.78740157480314965" header="0.31496062992125984" footer="0.19685039370078741"/>
  <pageSetup paperSize="9" scale="38" fitToHeight="0" orientation="landscape" r:id="rId1"/>
  <headerFooter>
    <oddFooter>&amp;LMAIRTON LIMA DE SOUZA HOLANDA
CAU: A20486-2&amp;C&amp;A&amp;RPágina &amp;P de &amp;N</oddFooter>
  </headerFooter>
  <colBreaks count="1" manualBreakCount="1">
    <brk id="25"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6</vt:i4>
      </vt:variant>
    </vt:vector>
  </HeadingPairs>
  <TitlesOfParts>
    <vt:vector size="10" baseType="lpstr">
      <vt:lpstr>PLANILHA RESUMO GERAL</vt:lpstr>
      <vt:lpstr>Sintética instalações</vt:lpstr>
      <vt:lpstr>Sintética divisórias</vt:lpstr>
      <vt:lpstr>Cronograma</vt:lpstr>
      <vt:lpstr>Cronograma!Area_de_impressao</vt:lpstr>
      <vt:lpstr>'PLANILHA RESUMO GERAL'!Area_de_impressao</vt:lpstr>
      <vt:lpstr>'Sintética divisórias'!Area_de_impressao</vt:lpstr>
      <vt:lpstr>'Sintética instalações'!Area_de_impressao</vt:lpstr>
      <vt:lpstr>'Sintética divisórias'!Titulos_de_impressao</vt:lpstr>
      <vt:lpstr>'Sintética instalações'!Titulos_de_impressao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Daniela Rodrigues Ribas Wanderlei</cp:lastModifiedBy>
  <cp:lastPrinted>2020-12-16T20:57:53Z</cp:lastPrinted>
  <dcterms:created xsi:type="dcterms:W3CDTF">2013-01-29T18:41:51Z</dcterms:created>
  <dcterms:modified xsi:type="dcterms:W3CDTF">2021-08-31T15:47:34Z</dcterms:modified>
</cp:coreProperties>
</file>